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185" windowWidth="14505" windowHeight="5625" tabRatio="597" firstSheet="1" activeTab="1"/>
  </bookViews>
  <sheets>
    <sheet name="Доп.Б.р.ДОХ(сент.РЕШ МС.)" sheetId="1" r:id="rId1"/>
    <sheet name="Прилож.1(сент.РЕШ МС)" sheetId="2" r:id="rId2"/>
    <sheet name="Доп.б.росп.Р ОБЩ(сент РЕШ МС)" sheetId="3" r:id="rId3"/>
    <sheet name="Прилож.2(сент РЕШ МС)" sheetId="4" r:id="rId4"/>
    <sheet name="Бюдж.росп.ИСТ.ФИНАНС(27.12.12)" sheetId="5" r:id="rId5"/>
    <sheet name="ДОХОДЫ(Реш.МС №36 от 10.12.12)" sheetId="6" r:id="rId6"/>
    <sheet name="Ведомст.(Реш.МС№36 от 10.12.12)" sheetId="7" r:id="rId7"/>
    <sheet name="ДЕФИЦ(прил.3)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<sst xmlns="http://schemas.openxmlformats.org/spreadsheetml/2006/main" count="2203" uniqueCount="649">
  <si>
    <t>7.4.</t>
  </si>
  <si>
    <t>Прочие поступления от денежных взысканий(штрафов) и иных сумм в возмещение ущерба</t>
  </si>
  <si>
    <t>8.</t>
  </si>
  <si>
    <t>ПРОЧИЕ НЕНАЛОГОВЫЕ ДОХОДЫ</t>
  </si>
  <si>
    <t>8.1.</t>
  </si>
  <si>
    <t xml:space="preserve">Глава  Местной </t>
  </si>
  <si>
    <t xml:space="preserve">       МУНИЦИПАЛЬНОГО ОБРАЗОВАНИЯ  МУНИЦИПАЛЬНОГО  ОКРУГА №78</t>
  </si>
  <si>
    <t>Невыясненные поступления</t>
  </si>
  <si>
    <t>8.1.1</t>
  </si>
  <si>
    <t>8.2.</t>
  </si>
  <si>
    <t>Прочие неналоговые доходы</t>
  </si>
  <si>
    <t>8.2.1</t>
  </si>
  <si>
    <t>II.</t>
  </si>
  <si>
    <t>БЕЗВОЗМЕЗДНЫЕ ПОСТУПЛЕНИЯ</t>
  </si>
  <si>
    <t>ПРОЧИЕ 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</si>
  <si>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</si>
  <si>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</si>
  <si>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</si>
  <si>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</si>
  <si>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</si>
  <si>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</si>
  <si>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4.1.1.1.1</t>
  </si>
  <si>
    <t>4.1.3.1.</t>
  </si>
  <si>
    <t>290</t>
  </si>
  <si>
    <t>Прочие расходы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</si>
  <si>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</si>
  <si>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598</t>
  </si>
  <si>
    <t>( тыс. руб)</t>
  </si>
  <si>
    <t>10000000000000000</t>
  </si>
  <si>
    <t>10500000000000000</t>
  </si>
  <si>
    <t>10502000020000110</t>
  </si>
  <si>
    <t>10600000000000000</t>
  </si>
  <si>
    <t>10601010030000110</t>
  </si>
  <si>
    <t>10900000000000000</t>
  </si>
  <si>
    <t>10904040010000110</t>
  </si>
  <si>
    <t>11100000000000000</t>
  </si>
  <si>
    <t>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</si>
  <si>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</si>
  <si>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11107013030000120</t>
  </si>
  <si>
    <t>11300000000000000</t>
  </si>
  <si>
    <t>11400000000000000</t>
  </si>
  <si>
    <t>11404000000000420</t>
  </si>
  <si>
    <t>11404030030000420</t>
  </si>
  <si>
    <t>11600000000000000</t>
  </si>
  <si>
    <t>11606000010000140</t>
  </si>
  <si>
    <t>11618000000000140</t>
  </si>
  <si>
    <t>11618030030000140</t>
  </si>
  <si>
    <t>11621000000000140</t>
  </si>
  <si>
    <t>11621030030000140</t>
  </si>
  <si>
    <t>11690030030000140</t>
  </si>
  <si>
    <t>11690030030100140</t>
  </si>
  <si>
    <t>11690030030200140</t>
  </si>
  <si>
    <t>11700000000000000</t>
  </si>
  <si>
    <t>11701000000000180</t>
  </si>
  <si>
    <t>11701030030000180</t>
  </si>
  <si>
    <t>11705000000000180</t>
  </si>
  <si>
    <t>11705030030000180</t>
  </si>
  <si>
    <t>20000000000000000</t>
  </si>
  <si>
    <t>20202000000000151</t>
  </si>
  <si>
    <t xml:space="preserve">1.2. </t>
  </si>
  <si>
    <t>20203000000000151</t>
  </si>
  <si>
    <t>20700000000000180</t>
  </si>
  <si>
    <t>20703000030000180</t>
  </si>
  <si>
    <t>Расходы на содержание и обеспечение деятельности органа опеки и попечительства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</si>
  <si>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 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</si>
  <si>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</si>
  <si>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</si>
  <si>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Денежные взыскания(штрафы)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</si>
  <si>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11690000000000140</t>
  </si>
  <si>
    <t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</si>
  <si>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</si>
  <si>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</si>
  <si>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</si>
  <si>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</si>
  <si>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</si>
  <si>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>Расходы на содержание муниципальных служащих Местной администрации</t>
  </si>
  <si>
    <t>МУНИЦИПАЛЬНОГО ОБРАЗОВАНИЯ МУНИЦИПАЛЬНЫЙ ОКРУГ №78</t>
  </si>
  <si>
    <t>1.3.1.1.2</t>
  </si>
  <si>
    <t>Расходы на выполнение государственного  полномочия по составлению протоколов об административных правонару-шениях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</si>
  <si>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</si>
  <si>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</si>
  <si>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20203024030200151</t>
  </si>
  <si>
    <t xml:space="preserve">Сумма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</si>
  <si>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</si>
  <si>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Перечисления 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образованийц городов федерального значения Москвы и Санкт-Петербурга)для осуществления </t>
  </si>
  <si>
    <t>20203027030000151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</si>
  <si>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</si>
  <si>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</si>
  <si>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 xml:space="preserve">3. </t>
  </si>
  <si>
    <t>20803000030000180</t>
  </si>
  <si>
    <t>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</si>
  <si>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0020302</t>
  </si>
  <si>
    <t xml:space="preserve">Сумма           </t>
  </si>
  <si>
    <t>0020100</t>
  </si>
  <si>
    <t>Расходы на содержание  депутатов Муниципального Совета, осуществляющих свою деятельность на постоянной основе</t>
  </si>
  <si>
    <t>1.2.2.1</t>
  </si>
  <si>
    <t>0020404</t>
  </si>
  <si>
    <t>1.5.2.1.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</si>
  <si>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</si>
  <si>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10904000000000110</t>
  </si>
  <si>
    <t>Налог с имущества, переходящего в порядке наследования или дарения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</si>
  <si>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</t>
  </si>
  <si>
    <t>11109000000000120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</si>
  <si>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</si>
  <si>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20200000000000000</t>
  </si>
  <si>
    <t>20202999030000151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</si>
  <si>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</si>
  <si>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11109043030000120</t>
  </si>
  <si>
    <t>Субвенции бюджетам субъектов Российской Федерации  и муниципальных образований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</si>
  <si>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</si>
  <si>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20203024030000151</t>
  </si>
  <si>
    <t>20203027030100151</t>
  </si>
  <si>
    <t>20203027030200151</t>
  </si>
  <si>
    <t>20201999000000151</t>
  </si>
  <si>
    <t xml:space="preserve">Прочие дотации </t>
  </si>
  <si>
    <t>20201999030000151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</si>
  <si>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</si>
  <si>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 xml:space="preserve">1.3. </t>
  </si>
  <si>
    <t xml:space="preserve"> МУНИЦИПАЛЬНОГО ОБРАЗОВАНИЯ  МУНИЦИПАЛЬНЫЙ  ОКРУГ №78</t>
  </si>
  <si>
    <t>3.1.1</t>
  </si>
  <si>
    <t>5.1.1.</t>
  </si>
  <si>
    <t>ЖИЛИЩНО-КОММУНАЛЬНОЕ   ХОЗЯЙСТВО</t>
  </si>
  <si>
    <t>"Утверждаю"</t>
  </si>
  <si>
    <t>Линдеркина М.С.</t>
  </si>
  <si>
    <t>2.1.1.1.</t>
  </si>
  <si>
    <t>тыс.руб.</t>
  </si>
  <si>
    <t>Периодическая печать и издательства</t>
  </si>
  <si>
    <t>№ п/п</t>
  </si>
  <si>
    <t>Сумма</t>
  </si>
  <si>
    <t>1.</t>
  </si>
  <si>
    <t>2.</t>
  </si>
  <si>
    <t>3.</t>
  </si>
  <si>
    <t>6.</t>
  </si>
  <si>
    <t>7.</t>
  </si>
  <si>
    <t>АДМИНИСТРАЦИЯ</t>
  </si>
  <si>
    <t xml:space="preserve">2.1.1. </t>
  </si>
  <si>
    <t>Проведение подготовки и обучения неработающего населения способам защиты и действиям в условиях ЧС</t>
  </si>
  <si>
    <t>Организация и проведение досуговых мероприятий с молодежью</t>
  </si>
  <si>
    <t>ОБРАЗОВАНИЕ</t>
  </si>
  <si>
    <t>СОЦИАЛЬНАЯ ПОЛИТИКА</t>
  </si>
  <si>
    <t>0100</t>
  </si>
  <si>
    <t>4.</t>
  </si>
  <si>
    <t>5.</t>
  </si>
  <si>
    <t>Наименование   статей</t>
  </si>
  <si>
    <t>1.1.1.</t>
  </si>
  <si>
    <t>2.1.</t>
  </si>
  <si>
    <t>1.1.</t>
  </si>
  <si>
    <t>ВСЕГО   РАСХОДОВ</t>
  </si>
  <si>
    <t>Код эко-номической статьи</t>
  </si>
  <si>
    <t>Муниципального Совета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</si>
  <si>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</si>
  <si>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</si>
  <si>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</si>
  <si>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</si>
  <si>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</si>
  <si>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</si>
  <si>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</si>
  <si>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</si>
  <si>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</si>
  <si>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</si>
  <si>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Военно-патриотическое воспитание молодежи</t>
  </si>
  <si>
    <t>6.1.</t>
  </si>
  <si>
    <t>6.1.1.</t>
  </si>
  <si>
    <t>5.1.1.1</t>
  </si>
  <si>
    <t>7.2.</t>
  </si>
  <si>
    <t>7.2.1.</t>
  </si>
  <si>
    <t xml:space="preserve">    ( тыс. руб.)</t>
  </si>
  <si>
    <t>Источники финансирования</t>
  </si>
  <si>
    <t>Код</t>
  </si>
  <si>
    <t>Наименование</t>
  </si>
  <si>
    <t>7.1.1.</t>
  </si>
  <si>
    <t>0103</t>
  </si>
  <si>
    <t>0500</t>
  </si>
  <si>
    <t>0309</t>
  </si>
  <si>
    <t>0700</t>
  </si>
  <si>
    <t>0300</t>
  </si>
  <si>
    <t>НАЦИОНАЛЬНАЯ БЕЗОПАСНОСТЬ И ПРАВООХРАНИТЕЛЬНАЯ ДЕЯТЕЛЬНОСТЬ</t>
  </si>
  <si>
    <t>0800</t>
  </si>
  <si>
    <t>0801</t>
  </si>
  <si>
    <t>5.2.</t>
  </si>
  <si>
    <t>5.2.1.</t>
  </si>
  <si>
    <t>5.2.1.1</t>
  </si>
  <si>
    <t>0707</t>
  </si>
  <si>
    <t>МОЛОДЕЖНАЯ ПОЛИТИКА И ОЗДОРОВЛЕНИЕ ДЕТЕЙ</t>
  </si>
  <si>
    <t>ОБЩЕГОСУДАРСТВЕННЫЕ ВОПРОСЫ</t>
  </si>
  <si>
    <t>0104</t>
  </si>
  <si>
    <t>1000</t>
  </si>
  <si>
    <t>1.3.</t>
  </si>
  <si>
    <t>ДРУГИЕ ОБЩЕГОСУДАРСТВЕННЫЕ ВОПРОСЫ</t>
  </si>
  <si>
    <t>1.3.1.</t>
  </si>
  <si>
    <t>1.3.2.</t>
  </si>
  <si>
    <t>1.3.2.1.1</t>
  </si>
  <si>
    <t>210</t>
  </si>
  <si>
    <t>211</t>
  </si>
  <si>
    <t>Заработная плата</t>
  </si>
  <si>
    <t>Оплата труда и начисления на оплату труда</t>
  </si>
  <si>
    <t>213</t>
  </si>
  <si>
    <t>340</t>
  </si>
  <si>
    <t>310</t>
  </si>
  <si>
    <t>300</t>
  </si>
  <si>
    <t>Увеличение стоимости основных средств</t>
  </si>
  <si>
    <t>Поступление нефинансовых активов</t>
  </si>
  <si>
    <t>Увеличение стоимости материальных запасов</t>
  </si>
  <si>
    <t>Транспортные услуги</t>
  </si>
  <si>
    <t>221</t>
  </si>
  <si>
    <t>225</t>
  </si>
  <si>
    <t>220</t>
  </si>
  <si>
    <t>Услуги связи</t>
  </si>
  <si>
    <t>223</t>
  </si>
  <si>
    <t>Коммунальные услуги</t>
  </si>
  <si>
    <t>Пособия по социальной помощи населению</t>
  </si>
  <si>
    <t>262</t>
  </si>
  <si>
    <t>СОВЕТ</t>
  </si>
  <si>
    <t>222</t>
  </si>
  <si>
    <t>226</t>
  </si>
  <si>
    <t xml:space="preserve">Начисления на оплату труда </t>
  </si>
  <si>
    <t xml:space="preserve">Культура </t>
  </si>
  <si>
    <t>1004</t>
  </si>
  <si>
    <t>ВЕДОМСТВЕННАЯ СТРУКТУРА РАСХОДОВ</t>
  </si>
  <si>
    <t>__________________________Ю.Н.Дружинина</t>
  </si>
  <si>
    <t>1.3.1.1.</t>
  </si>
  <si>
    <t>1.3.2.1.</t>
  </si>
  <si>
    <t>администрации  МО МО №78</t>
  </si>
  <si>
    <t>1.1.1</t>
  </si>
  <si>
    <t>1.1.1.1</t>
  </si>
  <si>
    <t>1.1.1.1.1</t>
  </si>
  <si>
    <t>1.2.1.1.1</t>
  </si>
  <si>
    <t>0102</t>
  </si>
  <si>
    <t>1.3.1.1.1</t>
  </si>
  <si>
    <t>1.3.1.2.</t>
  </si>
  <si>
    <t>Расходы на обеспечение деятельности исполнительных органов местного самоуправления</t>
  </si>
  <si>
    <t>3.1.1.</t>
  </si>
  <si>
    <t>4.2.</t>
  </si>
  <si>
    <t>Расходы на содержание Главы Муниципального образования</t>
  </si>
  <si>
    <t>Расходы на содержание муниципальных служащих Муниципального Совета</t>
  </si>
  <si>
    <t>Код ГРБС</t>
  </si>
  <si>
    <t>978</t>
  </si>
  <si>
    <t>ИСТОЧНИКИ ДОХОДОВ</t>
  </si>
  <si>
    <t>I</t>
  </si>
  <si>
    <t>ДОХОДЫ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</si>
  <si>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</si>
  <si>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</si>
  <si>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</si>
  <si>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</si>
  <si>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 xml:space="preserve">2. </t>
  </si>
  <si>
    <t>НАЛОГИ НА ИМУЩЕСТВО</t>
  </si>
  <si>
    <t>2.1</t>
  </si>
  <si>
    <t>Выполнение отдельных государственных полномочий за счет субвенций из фонда компенсаций Санкт-Петербурга</t>
  </si>
  <si>
    <t>Изменение остатков средств на счетах по учету средств бюджета</t>
  </si>
  <si>
    <t xml:space="preserve">Уменьшение прочих остатков денежных  средств бюджетов внутригородских муниципальных образований Санкт-Петербурга 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</si>
  <si>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</si>
  <si>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</si>
  <si>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</si>
  <si>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4.1.1</t>
  </si>
  <si>
    <t>4.2.1.</t>
  </si>
  <si>
    <t>ДОХОДЫ ОТ ПРОДАЖИ МАТЕРИАЛЬНЫХ И НЕМАТЕРИАЛЬНЫХ АКТИВОВ</t>
  </si>
  <si>
    <t>Доходы от продажи нематериальных активов</t>
  </si>
  <si>
    <t>ШТРАФЫ,САНКЦИИ,ВОЗМЕЩЕНИЕ УЩЕРБА</t>
  </si>
  <si>
    <t>Денежные взыскания(штрафы) за нарушение бюджетного законодательства Российской Федерации</t>
  </si>
  <si>
    <t>7.3.</t>
  </si>
  <si>
    <t>7.3.1.</t>
  </si>
  <si>
    <t>6.1.1</t>
  </si>
  <si>
    <t xml:space="preserve">                         ДОХОДЫ МЕСТНОГО БЮДЖЕТА </t>
  </si>
  <si>
    <t>Руководитель финансово-бюджетного отдела</t>
  </si>
  <si>
    <t>Расходы на обеспечение деятельности представительного органа местного самоуправления</t>
  </si>
  <si>
    <t>Приложение 3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</si>
  <si>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</si>
  <si>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Невыясненные поступления,зачисляемые  в бюджеты внутригородских муниципальных образований городов федерального значения Москвы и Санкт-Петербурга</t>
  </si>
  <si>
    <t>СВОДНАЯ ДОПОЛНИТЕЛЬНАЯ БЮДЖЕТНАЯ РОСПИСЬ  РАСХОДОВ</t>
  </si>
  <si>
    <t>4.1.1.1.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</si>
  <si>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</si>
  <si>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</si>
  <si>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2.1.2. </t>
  </si>
  <si>
    <t>7950131</t>
  </si>
  <si>
    <t xml:space="preserve">КУЛЬТУРА И КИНЕМАТОГРАФИЯ </t>
  </si>
  <si>
    <t>1100</t>
  </si>
  <si>
    <t xml:space="preserve"> ФИЗИЧЕСКАЯ КУЛЬТУРА </t>
  </si>
  <si>
    <t>1101</t>
  </si>
  <si>
    <t>СРЕДСТВА МАССОВОЙ ИНФОРМАЦИИ</t>
  </si>
  <si>
    <t>1200</t>
  </si>
  <si>
    <t>1202</t>
  </si>
  <si>
    <t>2.1.1.2.</t>
  </si>
  <si>
    <t>4.1.2.1.1</t>
  </si>
  <si>
    <t>5.1.1.1.1</t>
  </si>
  <si>
    <t>5.2.1.1.1</t>
  </si>
  <si>
    <t>1.1.2.</t>
  </si>
  <si>
    <t>2.1.2.1</t>
  </si>
  <si>
    <t>Оплата работ, услуг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</si>
  <si>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</si>
  <si>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</si>
  <si>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</si>
  <si>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10501011010000110</t>
  </si>
  <si>
    <t>10501012010000110</t>
  </si>
  <si>
    <t>10501021010000110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</si>
  <si>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</si>
  <si>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</si>
  <si>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10502020020000110</t>
  </si>
  <si>
    <t>Работы, услуги по содержанию имущества</t>
  </si>
  <si>
    <t>Прочие работы, услуги</t>
  </si>
  <si>
    <t>Профилактика  терроризма и экстремизма, ликвидация последствий  проявления терроризма и экстремизма на территории муниципального образования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</si>
  <si>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</si>
  <si>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</si>
  <si>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</si>
  <si>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8.1.1.1</t>
  </si>
  <si>
    <t>11633000000000140</t>
  </si>
  <si>
    <t>11633030030000140</t>
  </si>
  <si>
    <t>7.5.</t>
  </si>
  <si>
    <t>7.5.1.</t>
  </si>
  <si>
    <t>7.5.1.1.</t>
  </si>
  <si>
    <t>7.5.1.2</t>
  </si>
  <si>
    <t>1.1.3.</t>
  </si>
  <si>
    <t>1.1.4.</t>
  </si>
  <si>
    <t>СОЦИАЛЬНАЯ   ПОЛИТИКА</t>
  </si>
  <si>
    <t xml:space="preserve"> </t>
  </si>
  <si>
    <t>без субвенций</t>
  </si>
  <si>
    <t>КУЛЬТУРА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</si>
  <si>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</si>
  <si>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</si>
  <si>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</si>
  <si>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263</t>
  </si>
  <si>
    <t>212</t>
  </si>
  <si>
    <t>Прочие выплаты</t>
  </si>
  <si>
    <t>СОЦИАЛЬНОЕ  ОБЕСПЕЧЕНИЕ НАСЕЛЕНИЯ</t>
  </si>
  <si>
    <t>Пенсии, пособия, выплачиваемые организациями сектора государственного управления</t>
  </si>
  <si>
    <t xml:space="preserve">   </t>
  </si>
  <si>
    <t xml:space="preserve">                                                                          Приложение 1</t>
  </si>
  <si>
    <t xml:space="preserve">                                                                          к  решению МС</t>
  </si>
  <si>
    <t xml:space="preserve">                                                                         МО МО № 78 </t>
  </si>
  <si>
    <t>182, 188</t>
  </si>
  <si>
    <t>188, 322, 415, 416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</si>
  <si>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</si>
  <si>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7.4.2.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</si>
  <si>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</si>
  <si>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</si>
  <si>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Приложение  2</t>
  </si>
  <si>
    <t>Безвозмездные перечисления организациям</t>
  </si>
  <si>
    <t>242</t>
  </si>
  <si>
    <t>240</t>
  </si>
  <si>
    <t>Безвозмездные перечисления организациям, за исключением государственных и муниципальных организаций</t>
  </si>
  <si>
    <t>7950132</t>
  </si>
  <si>
    <t>Руководитель финансово-бюджетного отдела                                                                   Линдеркина М.С.</t>
  </si>
  <si>
    <t>7.1.1.1.</t>
  </si>
  <si>
    <t>Организация и проведение мероприятий по сохранению и развитию местных традиций и обрядов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</si>
  <si>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</si>
  <si>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</si>
  <si>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 для отдельных видов деятельности (за налоговые периоды, истекшие  до 1 января 2011 года)</t>
  </si>
  <si>
    <t>807</t>
  </si>
  <si>
    <t>863</t>
  </si>
  <si>
    <t>806</t>
  </si>
  <si>
    <t>7.5.1.1.1</t>
  </si>
  <si>
    <t>7.5.1.1.2</t>
  </si>
  <si>
    <t>7.5.1.1.3</t>
  </si>
  <si>
    <t>7.5.1.1.4</t>
  </si>
  <si>
    <t>7.1.1</t>
  </si>
  <si>
    <t>7.1.2</t>
  </si>
  <si>
    <t>Минимальный налог, зачисляемый в бюджеты субъектов Российской Федерации</t>
  </si>
  <si>
    <t>10501050010000110</t>
  </si>
  <si>
    <t>1.1.5.</t>
  </si>
  <si>
    <t>10502010020000110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</si>
  <si>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</si>
  <si>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УСЛУГ(РАБОТ) И КОМПЕНСАЦИИ ЗАТРАТ ГОСУДАРСТВА</t>
  </si>
  <si>
    <t>11302000000000130</t>
  </si>
  <si>
    <t>Доходы от компенсации затрат государства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</si>
  <si>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</si>
  <si>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</si>
  <si>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11302993030100130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</si>
  <si>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</si>
  <si>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11302993030200130</t>
  </si>
  <si>
    <t>Субсидии бюджетам субъектов Российской Федерации и муниципальных образований (межбюджетные субсидии)</t>
  </si>
  <si>
    <t>4.1.2.1.</t>
  </si>
  <si>
    <t>Функционирование высшего должностного лица субъекта Российской Федерации и муниципального образования</t>
  </si>
  <si>
    <t>Поддержка деятельности общественных объединений, участвующих в охране общественного порядка на территории муниципального образования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</si>
  <si>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</si>
  <si>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1.1.1.1.2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</si>
  <si>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</si>
  <si>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</si>
  <si>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ФИЗИЧЕСКАЯ КУЛЬТУРА И СПОРТ</t>
  </si>
  <si>
    <t xml:space="preserve">                              ДОПОЛНИТЕЛЬНАЯ  БЮДЖЕТНАЯ   РОСПИСЬ   ДОХОДОВ  </t>
  </si>
  <si>
    <t xml:space="preserve">                                                              МЕСТНОГО БЮДЖЕТА</t>
  </si>
  <si>
    <t xml:space="preserve">                                         МУНИЦИПАЛЬНОГО ОБРАЗОВАНИЯ МУНИЦИПАЛЬНЫЙ ОКРУГ №78</t>
  </si>
  <si>
    <t>Расходы на выполнение государственного  полномочия по составлению протоколов об административных правонарушениях</t>
  </si>
  <si>
    <t xml:space="preserve">Сумма 2013      </t>
  </si>
  <si>
    <t>121</t>
  </si>
  <si>
    <t>0020301</t>
  </si>
  <si>
    <t>1.2.1.1</t>
  </si>
  <si>
    <t>1.2.1.1.2</t>
  </si>
  <si>
    <t>321</t>
  </si>
  <si>
    <t>1.2.2.1.1</t>
  </si>
  <si>
    <t xml:space="preserve">Прочие работы, услуги </t>
  </si>
  <si>
    <t>1.2.3.</t>
  </si>
  <si>
    <t>0020403</t>
  </si>
  <si>
    <t>1.2.3.1</t>
  </si>
  <si>
    <t>1.2.3.1.1</t>
  </si>
  <si>
    <t>1.2.3.1.2</t>
  </si>
  <si>
    <t>1.2.4.</t>
  </si>
  <si>
    <t>1.2.4.1</t>
  </si>
  <si>
    <t>1.2.4.1.1</t>
  </si>
  <si>
    <t>1.2.4.1.2</t>
  </si>
  <si>
    <t>244</t>
  </si>
  <si>
    <t>1.2.4.1.3</t>
  </si>
  <si>
    <t>1.2.4.1.4</t>
  </si>
  <si>
    <t>1.2.4.2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</si>
  <si>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</si>
  <si>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0020500</t>
  </si>
  <si>
    <t>0020601</t>
  </si>
  <si>
    <t>1.3.2.1</t>
  </si>
  <si>
    <t>1.3.2.1.2</t>
  </si>
  <si>
    <t>1.3.3.</t>
  </si>
  <si>
    <t>0020604</t>
  </si>
  <si>
    <t>1.3.3.1.</t>
  </si>
  <si>
    <t>1.3.3.1.1</t>
  </si>
  <si>
    <t>1.3.3.1.2</t>
  </si>
  <si>
    <t>1.3.3.1.3</t>
  </si>
  <si>
    <t>851</t>
  </si>
  <si>
    <t>852</t>
  </si>
  <si>
    <t>0020603</t>
  </si>
  <si>
    <t>1.4.</t>
  </si>
  <si>
    <t>1.4.1.</t>
  </si>
  <si>
    <t>1.4.1.1.</t>
  </si>
  <si>
    <t>630</t>
  </si>
  <si>
    <t>1.4.1.1.1.</t>
  </si>
  <si>
    <t>110</t>
  </si>
  <si>
    <t>2.1.1.1.1.</t>
  </si>
  <si>
    <t>111</t>
  </si>
  <si>
    <t>2.1.1.1.2.</t>
  </si>
  <si>
    <t>НАЦИОНАЛЬНАЯ ЭКОНОМИКА</t>
  </si>
  <si>
    <t>0400</t>
  </si>
  <si>
    <t>ОРГАНИЗАЦИЯ ВРЕМЕННОГО ТРУДОУСТРОЙСТВА НЕСОВЕРШЕНОЛЕТНИХ В ВОЗРАСТЕ ОТ 14  ДО  18 ЛЕТ В СВОБОДНОЕ ОТ УЧЕБЫ ВРЕМЯ</t>
  </si>
  <si>
    <t>0401</t>
  </si>
  <si>
    <t>3.1.1.1</t>
  </si>
  <si>
    <t>Благоустройство придомовых и дворовых территорий</t>
  </si>
  <si>
    <t>6000100</t>
  </si>
  <si>
    <t>Озеленение территории муниципального образования</t>
  </si>
  <si>
    <t>6000300</t>
  </si>
  <si>
    <t>Прочие мероприятия в области благоустройства</t>
  </si>
  <si>
    <t>6000400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</si>
  <si>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</si>
  <si>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</si>
  <si>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</si>
  <si>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</si>
  <si>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4310300</t>
  </si>
  <si>
    <t>4310100</t>
  </si>
  <si>
    <t>4310200</t>
  </si>
  <si>
    <t>4400101</t>
  </si>
  <si>
    <t>4400102</t>
  </si>
  <si>
    <t>5050100</t>
  </si>
  <si>
    <t>314</t>
  </si>
  <si>
    <t>0020602</t>
  </si>
  <si>
    <t>5201301</t>
  </si>
  <si>
    <t>5201302</t>
  </si>
  <si>
    <t>Расходы для создания условий для развития на территории муниципального образования массовой физической культуры и спорта</t>
  </si>
  <si>
    <t>4870100</t>
  </si>
  <si>
    <t>Выпуск и распространение газеты "Ваш муниципальный"</t>
  </si>
  <si>
    <t>4570100</t>
  </si>
  <si>
    <t xml:space="preserve">к    проекту решения </t>
  </si>
  <si>
    <t>МС МО МО № 78</t>
  </si>
  <si>
    <t xml:space="preserve">                                       НА 2013 ГОД</t>
  </si>
  <si>
    <t>11301000000000130</t>
  </si>
  <si>
    <t>Доходы от оказания платных услуг(работ)</t>
  </si>
  <si>
    <t>5.1.1</t>
  </si>
  <si>
    <t>11301993030000130</t>
  </si>
  <si>
    <t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</si>
  <si>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5.2.1.2</t>
  </si>
  <si>
    <t>806-808, 824,827, 863</t>
  </si>
  <si>
    <t>808,824, 827</t>
  </si>
  <si>
    <t>МЕСТНОГО  БЮДЖЕТА  НА  2013 ГОД</t>
  </si>
  <si>
    <t xml:space="preserve">                                                                      НА  2013 ГОД</t>
  </si>
  <si>
    <t xml:space="preserve">от  __.12.2011 № __ </t>
  </si>
  <si>
    <t xml:space="preserve">                                                                         от 10.12.2012 № 36</t>
  </si>
  <si>
    <t>Местная администрация МО МО № 78 - главный распорядитель средств местного бюджета (978)</t>
  </si>
  <si>
    <t xml:space="preserve">Сумма   2013         </t>
  </si>
  <si>
    <t xml:space="preserve">Фонд оплаты труда и страховые взносы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</si>
  <si>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</si>
  <si>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</si>
  <si>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Иные выплаты населению</t>
  </si>
  <si>
    <t>1.2.3.1.</t>
  </si>
  <si>
    <t>1.2.4.1.</t>
  </si>
  <si>
    <t>Иные закупки товаров, работ и услуг для муниципальных нужд</t>
  </si>
  <si>
    <t>Закупки товаров, работ, услуг в сфере информационно-коммуникационных технологий</t>
  </si>
  <si>
    <t>1.2.4.1.2.</t>
  </si>
  <si>
    <t>Прочая закупка товаров, работ и услуг для муниципальных нужд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</si>
  <si>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</si>
  <si>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администрации по решению вопросов местного значения</t>
  </si>
  <si>
    <t>1.3.3.1.1.</t>
  </si>
  <si>
    <t>1.3.3.1.2.</t>
  </si>
  <si>
    <t>1.3.3.2.</t>
  </si>
  <si>
    <t>Уплата налогов, сборов и иных платежей</t>
  </si>
  <si>
    <t>850</t>
  </si>
  <si>
    <t>1.3.3.2.1</t>
  </si>
  <si>
    <t>Уплата налога на имущество организаций и  земельного налога</t>
  </si>
  <si>
    <t>1.3.3.2.2</t>
  </si>
  <si>
    <t>Уплата прочих налогов, сборов и иных платежей</t>
  </si>
  <si>
    <t>1.3.4.</t>
  </si>
  <si>
    <t>1.3.4.1.</t>
  </si>
  <si>
    <t>0920100</t>
  </si>
  <si>
    <t>Субсидии некоммерческим организациям( за исключением муниципальных учреждений)</t>
  </si>
  <si>
    <t>1.4.2.</t>
  </si>
  <si>
    <t>0920500</t>
  </si>
  <si>
    <t>1.4.2.1.</t>
  </si>
  <si>
    <t>Расходы на выплаты персоналу казенных учреждений</t>
  </si>
  <si>
    <t>ОБЩЕЭКОНОМИЧЕСКИЕ ВОПРОСЫ</t>
  </si>
  <si>
    <t>5100200</t>
  </si>
  <si>
    <t>Благоустройство  придомовых и дворовых территорий</t>
  </si>
  <si>
    <t>4.1.2</t>
  </si>
  <si>
    <t>4.1.3</t>
  </si>
  <si>
    <t>Расходы на  содержание и обеспечение деятельности муниципального казенного учреждения "МЦ  78"</t>
  </si>
  <si>
    <t>5.2.1.2.1</t>
  </si>
  <si>
    <t>5.2.1.2.2</t>
  </si>
  <si>
    <t>5.2.1.3</t>
  </si>
  <si>
    <t>2.2.2.</t>
  </si>
  <si>
    <t>5.2.2.1</t>
  </si>
  <si>
    <t>5.2.3.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</si>
  <si>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</si>
  <si>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5.2.3.1</t>
  </si>
  <si>
    <t>5.3.</t>
  </si>
  <si>
    <t>ДРУГИЕ ВОПРОСЫ В ОБЛАСТИ ОБРАЗОВАНИЯ</t>
  </si>
  <si>
    <t>0709</t>
  </si>
  <si>
    <t>5.3.1.</t>
  </si>
  <si>
    <t>Организация и проведение досуговых мероприятий для жителей муниципального образования</t>
  </si>
  <si>
    <t>4310201</t>
  </si>
  <si>
    <t>5.3.1.1</t>
  </si>
  <si>
    <t xml:space="preserve">Организация и проведение местных и участие в организации и проведении городских праздничных и иных зрелищных мероприятий </t>
  </si>
  <si>
    <t>6.1.1.1</t>
  </si>
  <si>
    <t>4400100</t>
  </si>
  <si>
    <t>6.1.1.2</t>
  </si>
  <si>
    <t>6.1.2.</t>
  </si>
  <si>
    <t>6.1.2.1</t>
  </si>
  <si>
    <t>Меры социальной поддержки населения по публичным нормативным обязательствам</t>
  </si>
  <si>
    <t>7.2.1.1</t>
  </si>
  <si>
    <t>7.2.2.</t>
  </si>
  <si>
    <t>СОДЕРЖАНИЕ РЕБЕНКА В СЕМЬЕ ОПЕКУНА И ПРИЕМНОЙ СЕМЬЕ</t>
  </si>
  <si>
    <t>7.2.2.1</t>
  </si>
  <si>
    <t>7.2.3.</t>
  </si>
  <si>
    <t>ВОЗНАГРАЖДЕНИЕ, ПРИЧИТАЮЩЕЕСЯ ПРИЕМНОМУ РОДИТЕЛЮ</t>
  </si>
  <si>
    <t>7.2.3.1.</t>
  </si>
  <si>
    <t>8.1.1.</t>
  </si>
  <si>
    <t>8.1.1.2</t>
  </si>
  <si>
    <t>9.</t>
  </si>
  <si>
    <t>9.1.</t>
  </si>
  <si>
    <t>9.1.1.</t>
  </si>
  <si>
    <t>9.1.1.1</t>
  </si>
  <si>
    <t>ВСЕГО  РАСХОДОВ</t>
  </si>
  <si>
    <t>тыс.р.</t>
  </si>
  <si>
    <t xml:space="preserve">    дефицита местного бюджета на 2013 год</t>
  </si>
  <si>
    <t>от  10.12.2012  № 36</t>
  </si>
  <si>
    <t xml:space="preserve">к    решению </t>
  </si>
  <si>
    <t xml:space="preserve">  27.12.2012</t>
  </si>
  <si>
    <t>Содержание ребенка в семье опекуна и приемной семье</t>
  </si>
  <si>
    <t>Вознаграждение, причитающееся приемному родителю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</si>
  <si>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</si>
  <si>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Пронумеровано, прошнуровано и</t>
  </si>
  <si>
    <t>скреплено печатью 20 (Двадцать)</t>
  </si>
  <si>
    <t>листов</t>
  </si>
  <si>
    <t>Глава Местной администрации</t>
  </si>
  <si>
    <t>МО МО № 78</t>
  </si>
  <si>
    <t>________________Ю.Н. Дружинина</t>
  </si>
  <si>
    <t>1.3.3.1.4</t>
  </si>
  <si>
    <t>1.3.3.1.5</t>
  </si>
  <si>
    <t>1.3.3.1.6</t>
  </si>
  <si>
    <t>1.3.3.1.7</t>
  </si>
  <si>
    <t>1.3.3.1.8</t>
  </si>
  <si>
    <t>1.3.3.3.</t>
  </si>
  <si>
    <t>1.3.3.4.</t>
  </si>
  <si>
    <t>1.3.3.4.1</t>
  </si>
  <si>
    <t>1.3.3.4.2</t>
  </si>
  <si>
    <t>1.3.3.4.3</t>
  </si>
  <si>
    <t>1.3.3.4.4</t>
  </si>
  <si>
    <t>1.3.4.1.1.</t>
  </si>
  <si>
    <t>2.1.2.1.</t>
  </si>
  <si>
    <t>2.1.2.1.1.</t>
  </si>
  <si>
    <t>4.1.3.1.1</t>
  </si>
  <si>
    <t>2.1.1.2.1</t>
  </si>
  <si>
    <t>2.1.1.2.2</t>
  </si>
  <si>
    <t>5.1.1.1.</t>
  </si>
  <si>
    <t>5.2.1.1.</t>
  </si>
  <si>
    <t>5.2.1.1.2</t>
  </si>
  <si>
    <t>5.2.1.2.</t>
  </si>
  <si>
    <t>5.2.1.2.3</t>
  </si>
  <si>
    <t>5.2.1.2.4</t>
  </si>
  <si>
    <t>5.2.1.3.</t>
  </si>
  <si>
    <t>5.2.1.4.</t>
  </si>
  <si>
    <t>5.2.1.4.1.</t>
  </si>
  <si>
    <t>5.2.1.4.2.</t>
  </si>
  <si>
    <t>5.2.1.4.3.</t>
  </si>
  <si>
    <t>5.2.1.4.4.</t>
  </si>
  <si>
    <t>5.2.2.</t>
  </si>
  <si>
    <t>5.2.3.1.</t>
  </si>
  <si>
    <t>5.3.1.1.</t>
  </si>
  <si>
    <t>6.1.1.1.1</t>
  </si>
  <si>
    <t>6.1.1.1.2</t>
  </si>
  <si>
    <t>6.1.1.2.1.</t>
  </si>
  <si>
    <t>6.1.1.3</t>
  </si>
  <si>
    <t>6.1.2.2</t>
  </si>
  <si>
    <t>7.2.1.1.</t>
  </si>
  <si>
    <t>7.2.1.1.1.</t>
  </si>
  <si>
    <t>7.2.1.1.2.</t>
  </si>
  <si>
    <t>7.2.1.1.3.</t>
  </si>
  <si>
    <t>7.2.1.2.</t>
  </si>
  <si>
    <t>7.2.1.2.1</t>
  </si>
  <si>
    <t>7.2.1.2.2</t>
  </si>
  <si>
    <t>7.2.1.2.3</t>
  </si>
  <si>
    <t>8.1.1.1.</t>
  </si>
  <si>
    <t>8.1.1.1.1</t>
  </si>
  <si>
    <t>8.1.1.1.2</t>
  </si>
  <si>
    <t>9.1.1</t>
  </si>
  <si>
    <t>9.1.1.1.</t>
  </si>
  <si>
    <t>9.1.1.1.1</t>
  </si>
  <si>
    <t>4.1.1.1.2</t>
  </si>
  <si>
    <t xml:space="preserve">МЕСТНОГО  БЮДЖЕТА </t>
  </si>
  <si>
    <t xml:space="preserve">                                                                на 2013 год</t>
  </si>
  <si>
    <t>120</t>
  </si>
  <si>
    <t>1.2.4.3</t>
  </si>
  <si>
    <t>1.2.4.3.1</t>
  </si>
  <si>
    <t>1.2.4.3.2</t>
  </si>
  <si>
    <t>1.2.4.3.3</t>
  </si>
  <si>
    <t>1.2.4.3.4</t>
  </si>
  <si>
    <t xml:space="preserve">к  решению </t>
  </si>
  <si>
    <t>МС МО МО №78</t>
  </si>
  <si>
    <t>от  10.12.2012 № 36</t>
  </si>
  <si>
    <t xml:space="preserve">                                        МУНИЦИПАЛЬНОГО ОБРАЗОВАНИЯ   МУНИЦИПАЛЬНЫЙ ОКРУГ  №78</t>
  </si>
  <si>
    <t xml:space="preserve"> 01 00 00 00 00 0000 000</t>
  </si>
  <si>
    <t>ИСТОЧНИКИ ВНУТРЕННЕГО ФИНАНСИРОВАНИЯ ДЕФИЦИТА БЮДЖЕТА</t>
  </si>
  <si>
    <t xml:space="preserve"> 01 05 00 00 00 0000 000</t>
  </si>
  <si>
    <t xml:space="preserve"> 01 05 00 00 00 0000 500</t>
  </si>
  <si>
    <t>Увеличение остатков  средств бюджетов</t>
  </si>
  <si>
    <t xml:space="preserve"> 01 05 02 01 03 0000 510</t>
  </si>
  <si>
    <t>Увеличение прочих остатков денежных средств бюджетов внутригородских муниципальных образований Санкт-Петербурга</t>
  </si>
  <si>
    <t xml:space="preserve"> 01 05 02 00 00 0000 600</t>
  </si>
  <si>
    <t>Уменьшение остатков средств бюджетов</t>
  </si>
  <si>
    <t xml:space="preserve"> 01 05 02 01 03 0000 610</t>
  </si>
  <si>
    <t>Бюджетная роспись</t>
  </si>
  <si>
    <t>по источникам финансирования</t>
  </si>
  <si>
    <t xml:space="preserve"> НА 2013 ГОД</t>
  </si>
  <si>
    <t>РАСХОДЫ</t>
  </si>
  <si>
    <t>ДЕФИЦИТ</t>
  </si>
  <si>
    <t>Расходы на обеспечение деятельности муниципального  казенного учреждения "Муниципальный Центр - 78"</t>
  </si>
  <si>
    <t>9.1.1.2.</t>
  </si>
  <si>
    <t>9.1.1.2.1</t>
  </si>
  <si>
    <t>4.1.3.1.2</t>
  </si>
  <si>
    <t>4.1.3.2.</t>
  </si>
  <si>
    <t>4.1.3.2.1</t>
  </si>
  <si>
    <t>1.3.2.1.3</t>
  </si>
  <si>
    <t xml:space="preserve">  07.06.2013</t>
  </si>
  <si>
    <t>на цветы с юбиляров</t>
  </si>
  <si>
    <t xml:space="preserve">                                                                   МО МО № 78 </t>
  </si>
  <si>
    <t xml:space="preserve">                                                                   к  решению МС</t>
  </si>
  <si>
    <t xml:space="preserve">                                                                   Приложение 1</t>
  </si>
  <si>
    <t xml:space="preserve">                                                                   от 16.09.2013 № 31</t>
  </si>
  <si>
    <t>от  16.09.2013  № 31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</si>
</sst>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00"/>
    <numFmt numFmtId="174" formatCode="0.0"/>
    <numFmt numFmtId="175" formatCode="#,##0.0_р_."/>
    <numFmt numFmtId="176" formatCode="0.0000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0000000000000"/>
  </numFmts>
  <fonts count="7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 Cyr"/>
      <family val="0"/>
    </font>
    <font>
      <b/>
      <sz val="9"/>
      <color indexed="17"/>
      <name val="Arial"/>
      <family val="2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Black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174" fontId="1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174" fontId="8" fillId="0" borderId="0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7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0" fillId="0" borderId="10" xfId="55" applyNumberFormat="1" applyFont="1" applyFill="1" applyBorder="1" applyAlignment="1">
      <alignment horizontal="left" vertical="center" wrapText="1"/>
      <protection/>
    </xf>
    <xf numFmtId="14" fontId="0" fillId="0" borderId="0" xfId="0" applyNumberFormat="1" applyFont="1" applyFill="1" applyAlignment="1">
      <alignment horizontal="center"/>
    </xf>
    <xf numFmtId="49" fontId="9" fillId="0" borderId="10" xfId="55" applyNumberFormat="1" applyFont="1" applyFill="1" applyBorder="1" applyAlignment="1">
      <alignment horizontal="center" vertical="center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17" fillId="0" borderId="0" xfId="54" applyFont="1" applyFill="1" applyAlignment="1">
      <alignment/>
      <protection/>
    </xf>
    <xf numFmtId="49" fontId="25" fillId="0" borderId="0" xfId="54" applyNumberFormat="1" applyFont="1" applyFill="1" applyBorder="1" applyAlignment="1">
      <alignment horizontal="left" vertical="center"/>
      <protection/>
    </xf>
    <xf numFmtId="49" fontId="24" fillId="0" borderId="0" xfId="54" applyNumberFormat="1" applyFont="1" applyFill="1" applyBorder="1" applyAlignment="1">
      <alignment horizontal="left" vertical="center"/>
      <protection/>
    </xf>
    <xf numFmtId="49" fontId="23" fillId="0" borderId="0" xfId="54" applyNumberFormat="1" applyFont="1" applyFill="1" applyBorder="1" applyAlignment="1">
      <alignment horizontal="left" vertical="center" wrapText="1"/>
      <protection/>
    </xf>
    <xf numFmtId="49" fontId="23" fillId="0" borderId="0" xfId="54" applyNumberFormat="1" applyFont="1" applyFill="1" applyBorder="1" applyAlignment="1">
      <alignment horizontal="left" vertical="center"/>
      <protection/>
    </xf>
    <xf numFmtId="49" fontId="17" fillId="0" borderId="0" xfId="54" applyNumberFormat="1" applyFont="1" applyFill="1" applyAlignment="1">
      <alignment horizontal="left" vertical="center" wrapText="1"/>
      <protection/>
    </xf>
    <xf numFmtId="0" fontId="17" fillId="0" borderId="0" xfId="54" applyFont="1" applyFill="1" applyBorder="1" applyAlignment="1">
      <alignment/>
      <protection/>
    </xf>
    <xf numFmtId="0" fontId="0" fillId="0" borderId="0" xfId="54" applyFill="1">
      <alignment/>
      <protection/>
    </xf>
    <xf numFmtId="49" fontId="26" fillId="0" borderId="0" xfId="54" applyNumberFormat="1" applyFont="1" applyFill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Border="1">
      <alignment/>
      <protection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ill="1" applyBorder="1" applyAlignment="1">
      <alignment horizontal="center" vertical="center"/>
      <protection/>
    </xf>
    <xf numFmtId="49" fontId="26" fillId="0" borderId="14" xfId="54" applyNumberFormat="1" applyFont="1" applyFill="1" applyBorder="1" applyAlignment="1">
      <alignment horizontal="center" vertical="center" wrapText="1"/>
      <protection/>
    </xf>
    <xf numFmtId="49" fontId="28" fillId="0" borderId="10" xfId="54" applyNumberFormat="1" applyFont="1" applyFill="1" applyBorder="1" applyAlignment="1">
      <alignment horizontal="left" vertical="center" wrapText="1"/>
      <protection/>
    </xf>
    <xf numFmtId="174" fontId="27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174" fontId="20" fillId="0" borderId="10" xfId="54" applyNumberFormat="1" applyFont="1" applyFill="1" applyBorder="1" applyAlignment="1">
      <alignment horizontal="center" vertical="center"/>
      <protection/>
    </xf>
    <xf numFmtId="174" fontId="26" fillId="0" borderId="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174" fontId="26" fillId="0" borderId="0" xfId="54" applyNumberFormat="1" applyFont="1" applyFill="1" applyBorder="1" applyAlignment="1">
      <alignment horizontal="center" vertical="center"/>
      <protection/>
    </xf>
    <xf numFmtId="49" fontId="31" fillId="0" borderId="10" xfId="54" applyNumberFormat="1" applyFont="1" applyFill="1" applyBorder="1" applyAlignment="1">
      <alignment horizontal="center" vertical="center" wrapText="1"/>
      <protection/>
    </xf>
    <xf numFmtId="49" fontId="32" fillId="0" borderId="14" xfId="54" applyNumberFormat="1" applyFont="1" applyFill="1" applyBorder="1" applyAlignment="1">
      <alignment horizontal="center" vertical="center" wrapText="1"/>
      <protection/>
    </xf>
    <xf numFmtId="49" fontId="32" fillId="0" borderId="10" xfId="54" applyNumberFormat="1" applyFont="1" applyFill="1" applyBorder="1" applyAlignment="1">
      <alignment horizontal="left" vertical="center" wrapText="1"/>
      <protection/>
    </xf>
    <xf numFmtId="174" fontId="32" fillId="0" borderId="10" xfId="54" applyNumberFormat="1" applyFont="1" applyFill="1" applyBorder="1" applyAlignment="1">
      <alignment horizontal="center" vertical="center"/>
      <protection/>
    </xf>
    <xf numFmtId="174" fontId="32" fillId="0" borderId="0" xfId="54" applyNumberFormat="1" applyFont="1" applyFill="1" applyBorder="1" applyAlignment="1">
      <alignment horizontal="center" vertical="center"/>
      <protection/>
    </xf>
    <xf numFmtId="174" fontId="20" fillId="0" borderId="10" xfId="54" applyNumberFormat="1" applyFont="1" applyFill="1" applyBorder="1" applyAlignment="1">
      <alignment horizontal="center" vertical="center" wrapText="1"/>
      <protection/>
    </xf>
    <xf numFmtId="49" fontId="31" fillId="0" borderId="10" xfId="54" applyNumberFormat="1" applyFont="1" applyFill="1" applyBorder="1" applyAlignment="1">
      <alignment horizontal="center" vertical="center" wrapText="1"/>
      <protection/>
    </xf>
    <xf numFmtId="49" fontId="32" fillId="0" borderId="10" xfId="54" applyNumberFormat="1" applyFont="1" applyFill="1" applyBorder="1" applyAlignment="1">
      <alignment horizontal="left" vertical="center" wrapText="1"/>
      <protection/>
    </xf>
    <xf numFmtId="174" fontId="26" fillId="0" borderId="10" xfId="54" applyNumberFormat="1" applyFont="1" applyFill="1" applyBorder="1" applyAlignment="1">
      <alignment horizontal="center" vertical="center" wrapText="1"/>
      <protection/>
    </xf>
    <xf numFmtId="174" fontId="32" fillId="0" borderId="0" xfId="54" applyNumberFormat="1" applyFont="1" applyFill="1" applyBorder="1" applyAlignment="1">
      <alignment horizontal="center" vertical="center" wrapText="1"/>
      <protection/>
    </xf>
    <xf numFmtId="49" fontId="30" fillId="0" borderId="10" xfId="54" applyNumberFormat="1" applyFont="1" applyFill="1" applyBorder="1" applyAlignment="1">
      <alignment horizontal="center" vertical="center" wrapText="1"/>
      <protection/>
    </xf>
    <xf numFmtId="49" fontId="26" fillId="0" borderId="10" xfId="54" applyNumberFormat="1" applyFont="1" applyFill="1" applyBorder="1" applyAlignment="1">
      <alignment horizontal="left" vertical="center" wrapText="1"/>
      <protection/>
    </xf>
    <xf numFmtId="0" fontId="31" fillId="0" borderId="10" xfId="54" applyFont="1" applyFill="1" applyBorder="1" applyAlignment="1">
      <alignment horizontal="center" vertical="center"/>
      <protection/>
    </xf>
    <xf numFmtId="0" fontId="26" fillId="0" borderId="10" xfId="54" applyFont="1" applyFill="1" applyBorder="1" applyAlignment="1">
      <alignment horizontal="left" vertical="center" wrapText="1"/>
      <protection/>
    </xf>
    <xf numFmtId="0" fontId="32" fillId="0" borderId="10" xfId="54" applyFont="1" applyFill="1" applyBorder="1" applyAlignment="1">
      <alignment horizontal="left" vertical="center" wrapText="1"/>
      <protection/>
    </xf>
    <xf numFmtId="0" fontId="26" fillId="0" borderId="10" xfId="54" applyNumberFormat="1" applyFont="1" applyFill="1" applyBorder="1" applyAlignment="1">
      <alignment horizontal="left" vertical="center" wrapText="1"/>
      <protection/>
    </xf>
    <xf numFmtId="0" fontId="32" fillId="0" borderId="10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49" fontId="30" fillId="0" borderId="14" xfId="54" applyNumberFormat="1" applyFont="1" applyFill="1" applyBorder="1" applyAlignment="1">
      <alignment horizontal="center" vertical="center" wrapText="1"/>
      <protection/>
    </xf>
    <xf numFmtId="49" fontId="33" fillId="0" borderId="10" xfId="54" applyNumberFormat="1" applyFont="1" applyFill="1" applyBorder="1" applyAlignment="1">
      <alignment horizontal="center" vertical="center" wrapText="1"/>
      <protection/>
    </xf>
    <xf numFmtId="49" fontId="33" fillId="0" borderId="10" xfId="54" applyNumberFormat="1" applyFont="1" applyFill="1" applyBorder="1" applyAlignment="1">
      <alignment horizontal="left" vertical="center" wrapText="1"/>
      <protection/>
    </xf>
    <xf numFmtId="174" fontId="32" fillId="0" borderId="10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16" xfId="54" applyNumberFormat="1" applyFont="1" applyFill="1" applyBorder="1" applyAlignment="1">
      <alignment horizontal="center" vertical="center" wrapText="1"/>
      <protection/>
    </xf>
    <xf numFmtId="174" fontId="20" fillId="0" borderId="15" xfId="54" applyNumberFormat="1" applyFont="1" applyFill="1" applyBorder="1" applyAlignment="1">
      <alignment horizontal="center" vertical="center" wrapText="1"/>
      <protection/>
    </xf>
    <xf numFmtId="0" fontId="0" fillId="0" borderId="17" xfId="54" applyFill="1" applyBorder="1" applyAlignment="1">
      <alignment horizontal="center" vertical="center"/>
      <protection/>
    </xf>
    <xf numFmtId="174" fontId="26" fillId="0" borderId="17" xfId="54" applyNumberFormat="1" applyFont="1" applyFill="1" applyBorder="1" applyAlignment="1">
      <alignment horizontal="center" vertical="center" wrapText="1"/>
      <protection/>
    </xf>
    <xf numFmtId="174" fontId="1" fillId="0" borderId="0" xfId="56" applyNumberFormat="1" applyFont="1" applyFill="1" applyBorder="1" applyAlignment="1">
      <alignment horizontal="center" vertical="center" wrapText="1"/>
      <protection/>
    </xf>
    <xf numFmtId="49" fontId="25" fillId="0" borderId="10" xfId="54" applyNumberFormat="1" applyFont="1" applyFill="1" applyBorder="1" applyAlignment="1">
      <alignment horizontal="left" vertical="center" wrapText="1"/>
      <protection/>
    </xf>
    <xf numFmtId="174" fontId="20" fillId="0" borderId="17" xfId="54" applyNumberFormat="1" applyFont="1" applyFill="1" applyBorder="1" applyAlignment="1">
      <alignment horizontal="center" vertical="center" wrapText="1"/>
      <protection/>
    </xf>
    <xf numFmtId="174" fontId="0" fillId="0" borderId="0" xfId="54" applyNumberFormat="1">
      <alignment/>
      <protection/>
    </xf>
    <xf numFmtId="174" fontId="17" fillId="0" borderId="10" xfId="54" applyNumberFormat="1" applyFont="1" applyFill="1" applyBorder="1" applyAlignment="1">
      <alignment horizontal="center" vertical="center"/>
      <protection/>
    </xf>
    <xf numFmtId="174" fontId="0" fillId="0" borderId="10" xfId="54" applyNumberFormat="1" applyFont="1" applyFill="1" applyBorder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0" fillId="0" borderId="0" xfId="53" applyFont="1" applyFill="1" applyAlignment="1">
      <alignment horizontal="center" vertical="center"/>
      <protection/>
    </xf>
    <xf numFmtId="174" fontId="1" fillId="0" borderId="10" xfId="53" applyNumberFormat="1" applyFont="1" applyFill="1" applyBorder="1" applyAlignment="1">
      <alignment horizontal="center" vertical="center"/>
      <protection/>
    </xf>
    <xf numFmtId="174" fontId="0" fillId="0" borderId="10" xfId="53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>
      <alignment/>
      <protection/>
    </xf>
    <xf numFmtId="49" fontId="7" fillId="0" borderId="10" xfId="56" applyNumberFormat="1" applyFont="1" applyFill="1" applyBorder="1" applyAlignment="1">
      <alignment horizontal="left"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174" fontId="0" fillId="0" borderId="0" xfId="56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>
      <alignment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>
      <alignment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0" fontId="1" fillId="0" borderId="0" xfId="53" applyFont="1" applyFill="1" applyBorder="1" applyAlignment="1">
      <alignment horizontal="center"/>
      <protection/>
    </xf>
    <xf numFmtId="49" fontId="9" fillId="0" borderId="10" xfId="56" applyNumberFormat="1" applyFont="1" applyFill="1" applyBorder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0" fontId="1" fillId="0" borderId="10" xfId="56" applyFont="1" applyFill="1" applyBorder="1">
      <alignment/>
      <protection/>
    </xf>
    <xf numFmtId="174" fontId="1" fillId="0" borderId="10" xfId="55" applyNumberFormat="1" applyFont="1" applyFill="1" applyBorder="1" applyAlignment="1">
      <alignment horizontal="center" vertical="center" wrapText="1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49" fontId="7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9" fillId="0" borderId="0" xfId="56" applyNumberFormat="1" applyFont="1" applyFill="1" applyBorder="1" applyAlignment="1">
      <alignment horizontal="center" vertical="center" wrapText="1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>
      <alignment/>
      <protection/>
    </xf>
    <xf numFmtId="49" fontId="9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0" fontId="1" fillId="0" borderId="0" xfId="54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174" fontId="1" fillId="0" borderId="0" xfId="57" applyNumberFormat="1" applyFont="1" applyFill="1" applyBorder="1" applyAlignment="1">
      <alignment horizontal="center" vertical="center"/>
      <protection/>
    </xf>
    <xf numFmtId="174" fontId="7" fillId="0" borderId="10" xfId="56" applyNumberFormat="1" applyFont="1" applyFill="1" applyBorder="1" applyAlignment="1">
      <alignment horizontal="center" vertical="center"/>
      <protection/>
    </xf>
    <xf numFmtId="174" fontId="7" fillId="0" borderId="10" xfId="56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0" fillId="0" borderId="0" xfId="0" applyFont="1" applyFill="1" applyAlignment="1">
      <alignment/>
    </xf>
    <xf numFmtId="49" fontId="9" fillId="0" borderId="0" xfId="57" applyNumberFormat="1" applyFont="1" applyFill="1" applyBorder="1" applyAlignment="1">
      <alignment horizontal="center" vertical="center"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49" fontId="0" fillId="0" borderId="0" xfId="57" applyNumberFormat="1" applyFont="1" applyFill="1" applyBorder="1" applyAlignment="1">
      <alignment horizontal="center"/>
      <protection/>
    </xf>
    <xf numFmtId="174" fontId="1" fillId="0" borderId="10" xfId="56" applyNumberFormat="1" applyFont="1" applyFill="1" applyBorder="1" applyAlignment="1">
      <alignment horizontal="center" vertical="center"/>
      <protection/>
    </xf>
    <xf numFmtId="174" fontId="0" fillId="0" borderId="10" xfId="56" applyNumberFormat="1" applyFont="1" applyFill="1" applyBorder="1" applyAlignment="1">
      <alignment horizontal="center" vertical="center"/>
      <protection/>
    </xf>
    <xf numFmtId="174" fontId="7" fillId="0" borderId="0" xfId="57" applyNumberFormat="1" applyFont="1" applyFill="1" applyBorder="1" applyAlignment="1">
      <alignment horizontal="center" vertical="center"/>
      <protection/>
    </xf>
    <xf numFmtId="174" fontId="9" fillId="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4" fontId="8" fillId="0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Fill="1" applyBorder="1">
      <alignment/>
      <protection/>
    </xf>
    <xf numFmtId="49" fontId="7" fillId="0" borderId="14" xfId="56" applyNumberFormat="1" applyFont="1" applyFill="1" applyBorder="1" applyAlignment="1">
      <alignment horizontal="center" vertical="center" wrapText="1"/>
      <protection/>
    </xf>
    <xf numFmtId="49" fontId="2" fillId="0" borderId="14" xfId="56" applyNumberFormat="1" applyFont="1" applyFill="1" applyBorder="1" applyAlignment="1">
      <alignment horizontal="center" vertical="center" wrapText="1"/>
      <protection/>
    </xf>
    <xf numFmtId="49" fontId="8" fillId="0" borderId="14" xfId="56" applyNumberFormat="1" applyFont="1" applyFill="1" applyBorder="1" applyAlignment="1">
      <alignment horizontal="center" vertical="center" wrapText="1"/>
      <protection/>
    </xf>
    <xf numFmtId="49" fontId="0" fillId="0" borderId="14" xfId="56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>
      <alignment/>
      <protection/>
    </xf>
    <xf numFmtId="174" fontId="2" fillId="0" borderId="0" xfId="53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left" vertical="center" wrapText="1"/>
      <protection/>
    </xf>
    <xf numFmtId="174" fontId="2" fillId="0" borderId="0" xfId="53" applyNumberFormat="1" applyFont="1" applyFill="1" applyBorder="1" applyAlignment="1">
      <alignment horizontal="center" vertical="center" wrapText="1"/>
      <protection/>
    </xf>
    <xf numFmtId="0" fontId="32" fillId="0" borderId="10" xfId="54" applyNumberFormat="1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1" fillId="0" borderId="14" xfId="56" applyNumberFormat="1" applyFont="1" applyFill="1" applyBorder="1" applyAlignment="1">
      <alignment horizontal="center" vertical="center" wrapText="1"/>
      <protection/>
    </xf>
    <xf numFmtId="49" fontId="20" fillId="0" borderId="16" xfId="54" applyNumberFormat="1" applyFont="1" applyFill="1" applyBorder="1" applyAlignment="1">
      <alignment horizontal="center" wrapText="1"/>
      <protection/>
    </xf>
    <xf numFmtId="49" fontId="20" fillId="0" borderId="15" xfId="0" applyNumberFormat="1" applyFont="1" applyFill="1" applyBorder="1" applyAlignment="1">
      <alignment horizontal="center" wrapText="1"/>
    </xf>
    <xf numFmtId="49" fontId="20" fillId="0" borderId="15" xfId="54" applyNumberFormat="1" applyFont="1" applyFill="1" applyBorder="1" applyAlignment="1">
      <alignment horizontal="center" wrapText="1"/>
      <protection/>
    </xf>
    <xf numFmtId="0" fontId="1" fillId="0" borderId="14" xfId="56" applyFont="1" applyFill="1" applyBorder="1">
      <alignment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174" fontId="0" fillId="0" borderId="0" xfId="53" applyNumberFormat="1" applyFont="1" applyFill="1" applyBorder="1" applyAlignment="1">
      <alignment horizontal="center" vertical="center"/>
      <protection/>
    </xf>
    <xf numFmtId="174" fontId="0" fillId="0" borderId="0" xfId="56" applyNumberFormat="1" applyFont="1" applyFill="1" applyBorder="1" applyAlignment="1">
      <alignment horizontal="center" vertical="center" wrapText="1"/>
      <protection/>
    </xf>
    <xf numFmtId="174" fontId="1" fillId="0" borderId="10" xfId="54" applyNumberFormat="1" applyFont="1" applyFill="1" applyBorder="1" applyAlignment="1">
      <alignment horizontal="center" vertical="center"/>
      <protection/>
    </xf>
    <xf numFmtId="0" fontId="0" fillId="0" borderId="17" xfId="54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17" xfId="54" applyFont="1" applyBorder="1" applyAlignment="1">
      <alignment horizontal="center"/>
      <protection/>
    </xf>
    <xf numFmtId="0" fontId="0" fillId="0" borderId="18" xfId="54" applyFont="1" applyBorder="1" applyAlignment="1">
      <alignment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9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0" xfId="54" applyFont="1" applyFill="1" applyAlignment="1">
      <alignment/>
      <protection/>
    </xf>
    <xf numFmtId="49" fontId="25" fillId="0" borderId="0" xfId="54" applyNumberFormat="1" applyFont="1" applyFill="1" applyBorder="1" applyAlignment="1">
      <alignment vertical="center"/>
      <protection/>
    </xf>
    <xf numFmtId="49" fontId="23" fillId="0" borderId="0" xfId="54" applyNumberFormat="1" applyFont="1" applyFill="1" applyBorder="1" applyAlignment="1">
      <alignment vertical="center" wrapText="1"/>
      <protection/>
    </xf>
    <xf numFmtId="49" fontId="23" fillId="0" borderId="0" xfId="54" applyNumberFormat="1" applyFont="1" applyFill="1" applyBorder="1" applyAlignment="1">
      <alignment vertical="center"/>
      <protection/>
    </xf>
    <xf numFmtId="49" fontId="23" fillId="0" borderId="0" xfId="54" applyNumberFormat="1" applyFont="1" applyFill="1" applyBorder="1" applyAlignment="1">
      <alignment vertical="center"/>
      <protection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174" fontId="1" fillId="0" borderId="0" xfId="56" applyNumberFormat="1" applyFont="1" applyFill="1" applyBorder="1" applyAlignment="1">
      <alignment horizontal="center" vertical="center" wrapText="1"/>
      <protection/>
    </xf>
    <xf numFmtId="174" fontId="1" fillId="0" borderId="0" xfId="53" applyNumberFormat="1" applyFont="1" applyFill="1" applyBorder="1" applyAlignment="1">
      <alignment horizontal="center" vertical="center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left" vertical="center" wrapText="1"/>
      <protection/>
    </xf>
    <xf numFmtId="49" fontId="32" fillId="0" borderId="10" xfId="54" applyNumberFormat="1" applyFont="1" applyFill="1" applyBorder="1" applyAlignment="1">
      <alignment horizontal="center" vertical="center" wrapText="1"/>
      <protection/>
    </xf>
    <xf numFmtId="49" fontId="20" fillId="0" borderId="20" xfId="54" applyNumberFormat="1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/>
      <protection/>
    </xf>
    <xf numFmtId="49" fontId="20" fillId="0" borderId="22" xfId="54" applyNumberFormat="1" applyFont="1" applyFill="1" applyBorder="1" applyAlignment="1">
      <alignment horizontal="center" vertical="center" wrapText="1"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174" fontId="20" fillId="0" borderId="21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horizontal="center" vertical="center" wrapText="1"/>
      <protection/>
    </xf>
    <xf numFmtId="49" fontId="32" fillId="0" borderId="23" xfId="54" applyNumberFormat="1" applyFont="1" applyFill="1" applyBorder="1" applyAlignment="1">
      <alignment horizontal="center" vertical="center" wrapText="1"/>
      <protection/>
    </xf>
    <xf numFmtId="49" fontId="20" fillId="0" borderId="24" xfId="54" applyNumberFormat="1" applyFont="1" applyFill="1" applyBorder="1" applyAlignment="1">
      <alignment horizontal="left" vertical="top" wrapText="1"/>
      <protection/>
    </xf>
    <xf numFmtId="0" fontId="17" fillId="0" borderId="17" xfId="54" applyFont="1" applyFill="1" applyBorder="1">
      <alignment/>
      <protection/>
    </xf>
    <xf numFmtId="174" fontId="1" fillId="0" borderId="0" xfId="57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4" xfId="56" applyFont="1" applyFill="1" applyBorder="1">
      <alignment/>
      <protection/>
    </xf>
    <xf numFmtId="49" fontId="0" fillId="0" borderId="14" xfId="56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174" fontId="7" fillId="0" borderId="0" xfId="56" applyNumberFormat="1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>
      <alignment/>
      <protection/>
    </xf>
    <xf numFmtId="0" fontId="0" fillId="0" borderId="14" xfId="57" applyFont="1" applyFill="1" applyBorder="1">
      <alignment/>
      <protection/>
    </xf>
    <xf numFmtId="174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20" xfId="55" applyNumberFormat="1" applyFont="1" applyFill="1" applyBorder="1" applyAlignment="1">
      <alignment horizontal="center" vertical="center" wrapText="1"/>
      <protection/>
    </xf>
    <xf numFmtId="49" fontId="8" fillId="0" borderId="18" xfId="56" applyNumberFormat="1" applyFont="1" applyFill="1" applyBorder="1" applyAlignment="1">
      <alignment horizontal="center" vertical="center" wrapText="1"/>
      <protection/>
    </xf>
    <xf numFmtId="49" fontId="30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26" fillId="0" borderId="10" xfId="54" applyNumberFormat="1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vertical="center"/>
    </xf>
    <xf numFmtId="0" fontId="0" fillId="0" borderId="0" xfId="54" applyFont="1" applyFill="1" applyBorder="1" applyAlignment="1">
      <alignment horizontal="center" vertical="center"/>
      <protection/>
    </xf>
    <xf numFmtId="49" fontId="20" fillId="0" borderId="0" xfId="0" applyNumberFormat="1" applyFont="1" applyFill="1" applyBorder="1" applyAlignment="1">
      <alignment horizontal="center" vertical="top" wrapText="1"/>
    </xf>
    <xf numFmtId="174" fontId="29" fillId="0" borderId="0" xfId="54" applyNumberFormat="1" applyFont="1" applyFill="1" applyBorder="1" applyAlignment="1">
      <alignment horizontal="center" vertical="center" wrapText="1"/>
      <protection/>
    </xf>
    <xf numFmtId="174" fontId="20" fillId="0" borderId="0" xfId="54" applyNumberFormat="1" applyFont="1" applyFill="1" applyBorder="1" applyAlignment="1">
      <alignment horizontal="center" vertical="center" wrapText="1"/>
      <protection/>
    </xf>
    <xf numFmtId="174" fontId="20" fillId="0" borderId="0" xfId="54" applyNumberFormat="1" applyFont="1" applyFill="1" applyBorder="1" applyAlignment="1">
      <alignment horizontal="center" vertical="center"/>
      <protection/>
    </xf>
    <xf numFmtId="174" fontId="0" fillId="0" borderId="0" xfId="54" applyNumberFormat="1" applyFont="1" applyFill="1" applyBorder="1" applyAlignment="1">
      <alignment horizontal="center" vertical="center"/>
      <protection/>
    </xf>
    <xf numFmtId="174" fontId="17" fillId="0" borderId="0" xfId="54" applyNumberFormat="1" applyFont="1" applyFill="1" applyBorder="1" applyAlignment="1">
      <alignment horizontal="center" vertical="center"/>
      <protection/>
    </xf>
    <xf numFmtId="174" fontId="17" fillId="0" borderId="0" xfId="54" applyNumberFormat="1" applyFont="1" applyFill="1" applyBorder="1" applyAlignment="1">
      <alignment horizontal="center" vertical="center" wrapText="1"/>
      <protection/>
    </xf>
    <xf numFmtId="174" fontId="1" fillId="0" borderId="0" xfId="54" applyNumberFormat="1" applyFont="1" applyFill="1" applyBorder="1" applyAlignment="1">
      <alignment horizontal="center" vertical="center"/>
      <protection/>
    </xf>
    <xf numFmtId="174" fontId="8" fillId="0" borderId="0" xfId="54" applyNumberFormat="1" applyFont="1" applyFill="1" applyBorder="1" applyAlignment="1">
      <alignment horizontal="center" vertical="center"/>
      <protection/>
    </xf>
    <xf numFmtId="174" fontId="1" fillId="0" borderId="0" xfId="54" applyNumberFormat="1" applyFont="1" applyBorder="1" applyAlignment="1">
      <alignment horizontal="center" vertical="center"/>
      <protection/>
    </xf>
    <xf numFmtId="174" fontId="2" fillId="0" borderId="0" xfId="54" applyNumberFormat="1" applyFont="1" applyFill="1" applyBorder="1" applyAlignment="1">
      <alignment horizontal="center" vertical="center"/>
      <protection/>
    </xf>
    <xf numFmtId="174" fontId="0" fillId="0" borderId="0" xfId="54" applyNumberFormat="1" applyFont="1">
      <alignment/>
      <protection/>
    </xf>
    <xf numFmtId="0" fontId="0" fillId="0" borderId="10" xfId="54" applyFont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49" fontId="3" fillId="0" borderId="0" xfId="56" applyNumberFormat="1" applyFont="1" applyFill="1" applyBorder="1" applyAlignment="1">
      <alignment horizontal="center" vertical="center"/>
      <protection/>
    </xf>
    <xf numFmtId="0" fontId="0" fillId="0" borderId="0" xfId="54" applyFill="1" applyAlignment="1">
      <alignment horizontal="center" vertical="center"/>
      <protection/>
    </xf>
    <xf numFmtId="0" fontId="23" fillId="0" borderId="0" xfId="0" applyFont="1" applyFill="1" applyAlignment="1">
      <alignment vertical="center"/>
    </xf>
    <xf numFmtId="49" fontId="0" fillId="0" borderId="0" xfId="56" applyNumberFormat="1" applyFont="1" applyFill="1" applyBorder="1" applyAlignment="1">
      <alignment horizontal="center" vertical="center"/>
      <protection/>
    </xf>
    <xf numFmtId="174" fontId="0" fillId="33" borderId="0" xfId="53" applyNumberFormat="1" applyFont="1" applyFill="1" applyBorder="1" applyAlignment="1">
      <alignment horizontal="center" vertical="center"/>
      <protection/>
    </xf>
    <xf numFmtId="49" fontId="9" fillId="0" borderId="10" xfId="58" applyNumberFormat="1" applyFont="1" applyFill="1" applyBorder="1" applyAlignment="1">
      <alignment horizontal="center" vertical="center"/>
      <protection/>
    </xf>
    <xf numFmtId="49" fontId="0" fillId="0" borderId="10" xfId="58" applyNumberFormat="1" applyFont="1" applyFill="1" applyBorder="1" applyAlignment="1">
      <alignment horizontal="center" vertical="center" wrapText="1"/>
      <protection/>
    </xf>
    <xf numFmtId="49" fontId="0" fillId="0" borderId="14" xfId="58" applyNumberFormat="1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>
      <alignment/>
      <protection/>
    </xf>
    <xf numFmtId="0" fontId="0" fillId="0" borderId="14" xfId="53" applyFont="1" applyFill="1" applyBorder="1">
      <alignment/>
      <protection/>
    </xf>
    <xf numFmtId="49" fontId="0" fillId="0" borderId="14" xfId="56" applyNumberFormat="1" applyFont="1" applyFill="1" applyBorder="1" applyAlignment="1">
      <alignment horizontal="center" vertical="center" wrapText="1"/>
      <protection/>
    </xf>
    <xf numFmtId="49" fontId="3" fillId="0" borderId="14" xfId="56" applyNumberFormat="1" applyFont="1" applyFill="1" applyBorder="1" applyAlignment="1">
      <alignment horizontal="center" vertical="center" wrapText="1"/>
      <protection/>
    </xf>
    <xf numFmtId="174" fontId="1" fillId="0" borderId="17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>
      <alignment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0" fontId="1" fillId="0" borderId="10" xfId="58" applyFont="1" applyFill="1" applyBorder="1">
      <alignment/>
      <protection/>
    </xf>
    <xf numFmtId="0" fontId="1" fillId="0" borderId="14" xfId="58" applyFont="1" applyFill="1" applyBorder="1">
      <alignment/>
      <protection/>
    </xf>
    <xf numFmtId="174" fontId="1" fillId="0" borderId="10" xfId="58" applyNumberFormat="1" applyFont="1" applyFill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49" fontId="34" fillId="0" borderId="10" xfId="54" applyNumberFormat="1" applyFont="1" applyFill="1" applyBorder="1" applyAlignment="1">
      <alignment horizontal="left" vertical="center" wrapText="1"/>
      <protection/>
    </xf>
    <xf numFmtId="174" fontId="1" fillId="0" borderId="0" xfId="54" applyNumberFormat="1" applyFont="1" applyAlignment="1">
      <alignment horizontal="center" vertical="center"/>
      <protection/>
    </xf>
    <xf numFmtId="49" fontId="9" fillId="0" borderId="10" xfId="56" applyNumberFormat="1" applyFont="1" applyFill="1" applyBorder="1" applyAlignment="1">
      <alignment horizontal="left" vertical="center" wrapText="1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4" fontId="0" fillId="0" borderId="10" xfId="0" applyNumberForma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21" xfId="53" applyFont="1" applyFill="1" applyBorder="1" applyAlignment="1">
      <alignment horizontal="center" vertical="center"/>
      <protection/>
    </xf>
    <xf numFmtId="174" fontId="0" fillId="34" borderId="10" xfId="53" applyNumberFormat="1" applyFont="1" applyFill="1" applyBorder="1" applyAlignment="1">
      <alignment horizontal="center" vertical="center"/>
      <protection/>
    </xf>
    <xf numFmtId="174" fontId="0" fillId="0" borderId="17" xfId="54" applyNumberFormat="1" applyFont="1" applyBorder="1" applyAlignment="1">
      <alignment horizontal="center" vertical="center"/>
      <protection/>
    </xf>
    <xf numFmtId="49" fontId="0" fillId="0" borderId="14" xfId="54" applyNumberFormat="1" applyFont="1" applyFill="1" applyBorder="1" applyAlignment="1">
      <alignment horizontal="center" vertical="center" wrapText="1"/>
      <protection/>
    </xf>
    <xf numFmtId="49" fontId="0" fillId="0" borderId="18" xfId="54" applyNumberFormat="1" applyFont="1" applyFill="1" applyBorder="1" applyAlignment="1">
      <alignment horizontal="center" vertical="center" wrapText="1"/>
      <protection/>
    </xf>
    <xf numFmtId="49" fontId="0" fillId="0" borderId="34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2" fillId="0" borderId="14" xfId="57" applyFont="1" applyFill="1" applyBorder="1" applyAlignment="1">
      <alignment horizontal="left" vertical="center" wrapText="1"/>
      <protection/>
    </xf>
    <xf numFmtId="0" fontId="2" fillId="0" borderId="18" xfId="57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0" fillId="0" borderId="0" xfId="53" applyFont="1" applyFill="1" applyAlignment="1">
      <alignment horizontal="center"/>
      <protection/>
    </xf>
    <xf numFmtId="0" fontId="1" fillId="0" borderId="14" xfId="58" applyFont="1" applyFill="1" applyBorder="1" applyAlignment="1">
      <alignment horizontal="left" vertical="center" wrapText="1"/>
      <protection/>
    </xf>
    <xf numFmtId="0" fontId="1" fillId="0" borderId="18" xfId="58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ХОДЫструктуры 2006" xfId="55"/>
    <cellStyle name="Обычный_РАСХОДЫструктуры 2006 2" xfId="56"/>
    <cellStyle name="Обычный_РАСХОДЫструктуры 2006 4" xfId="57"/>
    <cellStyle name="Обычный_РАСХОДЫструктуры 2006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8.7109375" style="74" customWidth="1"/>
    <col min="2" max="2" width="10.421875" style="74" customWidth="1"/>
    <col min="3" max="3" width="20.8515625" style="74" customWidth="1"/>
    <col min="4" max="4" width="44.421875" style="74" customWidth="1"/>
    <col min="5" max="5" width="10.140625" style="74" customWidth="1"/>
    <col min="6" max="6" width="9.28125" style="74" customWidth="1"/>
    <col min="7" max="7" width="10.421875" style="74" customWidth="1"/>
    <col min="8" max="8" width="10.00390625" style="74" customWidth="1"/>
    <col min="9" max="9" width="9.421875" style="75" customWidth="1"/>
    <col min="10" max="11" width="8.28125" style="75" customWidth="1"/>
    <col min="12" max="12" width="8.140625" style="74" customWidth="1"/>
    <col min="13" max="16384" width="9.140625" style="74" customWidth="1"/>
  </cols>
  <sheetData>
    <row r="1" spans="1:4" ht="18.75" customHeight="1">
      <c r="A1" s="49" t="s">
        <v>122</v>
      </c>
      <c r="B1" s="49"/>
      <c r="C1" s="49"/>
      <c r="D1" s="76"/>
    </row>
    <row r="2" spans="1:4" ht="16.5" customHeight="1">
      <c r="A2" s="49" t="s">
        <v>5</v>
      </c>
      <c r="B2" s="49"/>
      <c r="C2" s="49"/>
      <c r="D2" s="76"/>
    </row>
    <row r="3" spans="1:4" ht="19.5" customHeight="1">
      <c r="A3" s="49" t="s">
        <v>222</v>
      </c>
      <c r="B3" s="49"/>
      <c r="C3" s="49"/>
      <c r="D3" s="76"/>
    </row>
    <row r="4" spans="1:4" ht="24" customHeight="1">
      <c r="A4" s="49" t="s">
        <v>219</v>
      </c>
      <c r="B4" s="49"/>
      <c r="C4" s="49"/>
      <c r="D4" s="76"/>
    </row>
    <row r="5" spans="1:4" ht="17.25" customHeight="1">
      <c r="A5" s="49"/>
      <c r="B5" s="63" t="s">
        <v>642</v>
      </c>
      <c r="C5" s="49"/>
      <c r="D5" s="76"/>
    </row>
    <row r="7" spans="1:11" ht="12.75">
      <c r="A7" s="84"/>
      <c r="B7" s="84"/>
      <c r="C7" s="84"/>
      <c r="D7" s="76"/>
      <c r="E7" s="84"/>
      <c r="K7" s="74"/>
    </row>
    <row r="8" spans="1:7" ht="30" customHeight="1">
      <c r="A8" s="77"/>
      <c r="B8" s="324" t="s">
        <v>377</v>
      </c>
      <c r="D8" s="264"/>
      <c r="E8" s="264"/>
      <c r="F8" s="76"/>
      <c r="G8" s="76"/>
    </row>
    <row r="9" spans="1:7" ht="28.5" customHeight="1">
      <c r="A9" s="77"/>
      <c r="B9" s="324" t="s">
        <v>378</v>
      </c>
      <c r="D9" s="264"/>
      <c r="E9" s="264"/>
      <c r="F9" s="76"/>
      <c r="G9" s="76"/>
    </row>
    <row r="10" spans="1:7" ht="23.25" customHeight="1">
      <c r="A10" s="265" t="s">
        <v>379</v>
      </c>
      <c r="C10" s="262"/>
      <c r="D10" s="262"/>
      <c r="E10" s="262"/>
      <c r="F10" s="76"/>
      <c r="G10" s="76"/>
    </row>
    <row r="11" spans="1:7" ht="25.5" customHeight="1">
      <c r="A11" s="263"/>
      <c r="B11" s="266" t="s">
        <v>466</v>
      </c>
      <c r="D11" s="264"/>
      <c r="E11" s="264"/>
      <c r="F11" s="76"/>
      <c r="G11" s="225"/>
    </row>
    <row r="12" spans="1:5" ht="21" customHeight="1">
      <c r="A12" s="76"/>
      <c r="B12" s="76"/>
      <c r="C12" s="76"/>
      <c r="D12" s="84"/>
      <c r="E12" s="323" t="s">
        <v>125</v>
      </c>
    </row>
    <row r="13" spans="1:13" ht="32.25" customHeight="1">
      <c r="A13" s="248" t="s">
        <v>127</v>
      </c>
      <c r="B13" s="373" t="s">
        <v>300</v>
      </c>
      <c r="C13" s="374"/>
      <c r="D13" s="246" t="s">
        <v>237</v>
      </c>
      <c r="E13" s="247" t="s">
        <v>82</v>
      </c>
      <c r="J13" s="225"/>
      <c r="K13" s="225"/>
      <c r="L13" s="304"/>
      <c r="M13" s="305"/>
    </row>
    <row r="14" spans="1:13" ht="45" customHeight="1">
      <c r="A14" s="257"/>
      <c r="B14" s="258" t="s">
        <v>301</v>
      </c>
      <c r="C14" s="259" t="s">
        <v>302</v>
      </c>
      <c r="D14" s="260"/>
      <c r="E14" s="261"/>
      <c r="J14" s="306"/>
      <c r="K14" s="306"/>
      <c r="L14" s="306"/>
      <c r="M14" s="306"/>
    </row>
    <row r="15" spans="1:13" ht="24.75" customHeight="1">
      <c r="A15" s="94" t="s">
        <v>240</v>
      </c>
      <c r="B15" s="95"/>
      <c r="C15" s="96" t="s">
        <v>29</v>
      </c>
      <c r="D15" s="97" t="s">
        <v>241</v>
      </c>
      <c r="E15" s="98">
        <f>E16</f>
        <v>-40.8</v>
      </c>
      <c r="J15" s="306"/>
      <c r="K15" s="306"/>
      <c r="L15" s="306"/>
      <c r="M15" s="306"/>
    </row>
    <row r="16" spans="1:13" ht="38.25" customHeight="1">
      <c r="A16" s="94" t="s">
        <v>150</v>
      </c>
      <c r="B16" s="100"/>
      <c r="C16" s="96" t="s">
        <v>30</v>
      </c>
      <c r="D16" s="97" t="s">
        <v>243</v>
      </c>
      <c r="E16" s="372">
        <f>E17</f>
        <v>-40.8</v>
      </c>
      <c r="J16" s="306"/>
      <c r="K16" s="306"/>
      <c r="L16" s="306"/>
      <c r="M16" s="306"/>
    </row>
    <row r="17" spans="1:13" ht="34.5" customHeight="1">
      <c r="A17" s="102" t="s">
        <v>152</v>
      </c>
      <c r="B17" s="237">
        <v>182</v>
      </c>
      <c r="C17" s="103" t="s">
        <v>358</v>
      </c>
      <c r="D17" s="104" t="s">
        <v>243</v>
      </c>
      <c r="E17" s="105">
        <v>-40.8</v>
      </c>
      <c r="J17" s="306"/>
      <c r="K17" s="306"/>
      <c r="L17" s="306"/>
      <c r="M17" s="306"/>
    </row>
    <row r="18" spans="1:12" s="75" customFormat="1" ht="21.75" customHeight="1">
      <c r="A18" s="281"/>
      <c r="B18" s="254"/>
      <c r="C18" s="281"/>
      <c r="D18" s="131" t="s">
        <v>15</v>
      </c>
      <c r="E18" s="132">
        <f>E15</f>
        <v>-40.8</v>
      </c>
      <c r="F18" s="74"/>
      <c r="G18" s="84"/>
      <c r="H18" s="84"/>
      <c r="I18" s="93"/>
      <c r="L18" s="74"/>
    </row>
    <row r="19" s="75" customFormat="1" ht="38.25" customHeight="1">
      <c r="L19" s="74"/>
    </row>
    <row r="20" spans="1:12" s="75" customFormat="1" ht="12.75">
      <c r="A20" s="162" t="s">
        <v>340</v>
      </c>
      <c r="B20" s="163"/>
      <c r="C20" s="163"/>
      <c r="D20" s="163"/>
      <c r="E20" s="162"/>
      <c r="F20" s="163"/>
      <c r="H20" s="130"/>
      <c r="I20" s="93"/>
      <c r="L20" s="74"/>
    </row>
    <row r="21" spans="1:12" s="75" customFormat="1" ht="12.75">
      <c r="A21" s="74"/>
      <c r="B21" s="74"/>
      <c r="C21" s="74"/>
      <c r="D21" s="74"/>
      <c r="E21" s="74"/>
      <c r="F21" s="74"/>
      <c r="G21" s="84"/>
      <c r="H21" s="84"/>
      <c r="I21" s="93"/>
      <c r="L21" s="74"/>
    </row>
    <row r="22" spans="1:12" s="75" customFormat="1" ht="12.75">
      <c r="A22" s="74"/>
      <c r="B22" s="74"/>
      <c r="C22" s="74"/>
      <c r="D22" s="74"/>
      <c r="E22" s="74"/>
      <c r="F22" s="74"/>
      <c r="G22" s="84"/>
      <c r="H22" s="84"/>
      <c r="I22" s="93"/>
      <c r="L22" s="74"/>
    </row>
    <row r="23" spans="1:12" s="75" customFormat="1" ht="12.75">
      <c r="A23" s="74"/>
      <c r="B23" s="74"/>
      <c r="C23" s="74"/>
      <c r="D23" s="74"/>
      <c r="E23" s="74"/>
      <c r="F23" s="74"/>
      <c r="G23" s="84"/>
      <c r="H23" s="84"/>
      <c r="I23" s="93"/>
      <c r="L23" s="74"/>
    </row>
    <row r="24" spans="1:12" s="75" customFormat="1" ht="12.75">
      <c r="A24" s="74"/>
      <c r="B24" s="74"/>
      <c r="C24" s="74"/>
      <c r="D24" s="74"/>
      <c r="E24" s="317"/>
      <c r="F24" s="133"/>
      <c r="G24" s="133"/>
      <c r="H24" s="133"/>
      <c r="I24" s="133"/>
      <c r="L24" s="74"/>
    </row>
    <row r="25" spans="1:12" s="75" customFormat="1" ht="12.75">
      <c r="A25" s="74"/>
      <c r="B25" s="74"/>
      <c r="C25" s="74"/>
      <c r="D25" s="74"/>
      <c r="E25" s="74"/>
      <c r="F25" s="74"/>
      <c r="G25" s="84"/>
      <c r="H25" s="84"/>
      <c r="I25" s="93"/>
      <c r="L25" s="74"/>
    </row>
    <row r="26" spans="1:12" s="75" customFormat="1" ht="12.75">
      <c r="A26" s="74"/>
      <c r="B26" s="74"/>
      <c r="C26" s="74"/>
      <c r="D26" s="74"/>
      <c r="E26" s="74"/>
      <c r="F26" s="74"/>
      <c r="G26" s="84"/>
      <c r="H26" s="84"/>
      <c r="L26" s="74"/>
    </row>
    <row r="27" spans="1:12" s="75" customFormat="1" ht="12.75">
      <c r="A27" s="74"/>
      <c r="B27" s="74"/>
      <c r="C27" s="74"/>
      <c r="D27" s="74"/>
      <c r="E27" s="74"/>
      <c r="F27" s="74"/>
      <c r="G27" s="84"/>
      <c r="H27" s="84"/>
      <c r="L27" s="74"/>
    </row>
    <row r="28" spans="1:12" s="75" customFormat="1" ht="12.75">
      <c r="A28" s="74"/>
      <c r="B28" s="74"/>
      <c r="C28" s="74"/>
      <c r="D28" s="74"/>
      <c r="E28" s="74"/>
      <c r="F28" s="74"/>
      <c r="G28" s="84"/>
      <c r="H28" s="84"/>
      <c r="L28" s="74"/>
    </row>
    <row r="29" spans="1:12" s="75" customFormat="1" ht="12.75">
      <c r="A29" s="74"/>
      <c r="B29" s="74"/>
      <c r="C29" s="74"/>
      <c r="D29" s="74"/>
      <c r="E29" s="74"/>
      <c r="F29" s="74"/>
      <c r="G29" s="84"/>
      <c r="H29" s="84"/>
      <c r="L29" s="74"/>
    </row>
    <row r="30" spans="1:12" s="75" customFormat="1" ht="12.75">
      <c r="A30" s="74"/>
      <c r="B30" s="74"/>
      <c r="C30" s="74"/>
      <c r="D30" s="74"/>
      <c r="E30" s="74"/>
      <c r="F30" s="74"/>
      <c r="G30" s="84"/>
      <c r="H30" s="84"/>
      <c r="L30" s="74"/>
    </row>
    <row r="31" spans="1:12" s="75" customFormat="1" ht="12.75">
      <c r="A31" s="74"/>
      <c r="B31" s="74"/>
      <c r="C31" s="74"/>
      <c r="D31" s="74"/>
      <c r="E31" s="74"/>
      <c r="F31" s="74"/>
      <c r="G31" s="84"/>
      <c r="H31" s="84"/>
      <c r="L31" s="74"/>
    </row>
    <row r="32" spans="1:12" s="75" customFormat="1" ht="12.75">
      <c r="A32" s="74"/>
      <c r="B32" s="74"/>
      <c r="C32" s="74"/>
      <c r="D32" s="74"/>
      <c r="E32" s="74"/>
      <c r="F32" s="74"/>
      <c r="G32" s="84"/>
      <c r="H32" s="84"/>
      <c r="L32" s="74"/>
    </row>
    <row r="33" spans="1:12" s="75" customFormat="1" ht="12.75">
      <c r="A33" s="74"/>
      <c r="B33" s="74"/>
      <c r="C33" s="74"/>
      <c r="D33" s="74"/>
      <c r="E33" s="74"/>
      <c r="F33" s="74"/>
      <c r="G33" s="84"/>
      <c r="H33" s="84"/>
      <c r="L33" s="74"/>
    </row>
    <row r="34" spans="1:12" s="75" customFormat="1" ht="12.75">
      <c r="A34" s="74"/>
      <c r="B34" s="74"/>
      <c r="C34" s="74"/>
      <c r="D34" s="74"/>
      <c r="E34" s="74"/>
      <c r="F34" s="74"/>
      <c r="G34" s="84"/>
      <c r="H34" s="84"/>
      <c r="L34" s="74"/>
    </row>
    <row r="35" spans="1:12" s="75" customFormat="1" ht="12.75">
      <c r="A35" s="74"/>
      <c r="B35" s="74"/>
      <c r="C35" s="74"/>
      <c r="D35" s="74"/>
      <c r="E35" s="74"/>
      <c r="F35" s="74"/>
      <c r="G35" s="84"/>
      <c r="H35" s="84"/>
      <c r="L35" s="74"/>
    </row>
    <row r="36" spans="1:12" s="75" customFormat="1" ht="12.75">
      <c r="A36" s="74"/>
      <c r="B36" s="74"/>
      <c r="C36" s="74"/>
      <c r="D36" s="74"/>
      <c r="E36" s="74"/>
      <c r="F36" s="74"/>
      <c r="G36" s="84"/>
      <c r="H36" s="84"/>
      <c r="L36" s="74"/>
    </row>
    <row r="37" spans="1:12" s="75" customFormat="1" ht="12.75">
      <c r="A37" s="74"/>
      <c r="B37" s="74"/>
      <c r="C37" s="74"/>
      <c r="D37" s="74"/>
      <c r="E37" s="74"/>
      <c r="F37" s="74"/>
      <c r="G37" s="84"/>
      <c r="H37" s="84"/>
      <c r="L37" s="74"/>
    </row>
    <row r="38" spans="1:12" s="75" customFormat="1" ht="12.75">
      <c r="A38" s="74"/>
      <c r="B38" s="74"/>
      <c r="C38" s="74"/>
      <c r="D38" s="74"/>
      <c r="E38" s="74"/>
      <c r="F38" s="74"/>
      <c r="G38" s="84"/>
      <c r="H38" s="84"/>
      <c r="L38" s="74"/>
    </row>
    <row r="39" spans="1:12" s="75" customFormat="1" ht="12.75">
      <c r="A39" s="74"/>
      <c r="B39" s="74"/>
      <c r="C39" s="74"/>
      <c r="D39" s="74"/>
      <c r="E39" s="74"/>
      <c r="F39" s="74"/>
      <c r="G39" s="84"/>
      <c r="H39" s="84"/>
      <c r="L39" s="74"/>
    </row>
    <row r="40" spans="1:12" s="75" customFormat="1" ht="12.75">
      <c r="A40" s="74"/>
      <c r="B40" s="74"/>
      <c r="C40" s="74"/>
      <c r="D40" s="74"/>
      <c r="E40" s="74"/>
      <c r="F40" s="74"/>
      <c r="G40" s="84"/>
      <c r="H40" s="84"/>
      <c r="L40" s="74"/>
    </row>
    <row r="41" spans="1:12" s="75" customFormat="1" ht="12.75">
      <c r="A41" s="74"/>
      <c r="B41" s="74"/>
      <c r="C41" s="74"/>
      <c r="D41" s="74"/>
      <c r="E41" s="74"/>
      <c r="F41" s="74"/>
      <c r="G41" s="84"/>
      <c r="H41" s="84"/>
      <c r="L41" s="74"/>
    </row>
    <row r="42" spans="1:12" s="75" customFormat="1" ht="12.75">
      <c r="A42" s="74"/>
      <c r="B42" s="74"/>
      <c r="C42" s="74"/>
      <c r="D42" s="74"/>
      <c r="E42" s="74"/>
      <c r="F42" s="74"/>
      <c r="G42" s="84"/>
      <c r="H42" s="84"/>
      <c r="L42" s="74"/>
    </row>
    <row r="43" spans="1:12" s="75" customFormat="1" ht="12.75">
      <c r="A43" s="74"/>
      <c r="B43" s="74"/>
      <c r="C43" s="74"/>
      <c r="D43" s="74"/>
      <c r="E43" s="74"/>
      <c r="F43" s="74"/>
      <c r="G43" s="84"/>
      <c r="H43" s="84"/>
      <c r="L43" s="74"/>
    </row>
    <row r="44" spans="1:12" s="75" customFormat="1" ht="12.75">
      <c r="A44" s="74"/>
      <c r="B44" s="74"/>
      <c r="C44" s="74"/>
      <c r="D44" s="74"/>
      <c r="E44" s="74"/>
      <c r="F44" s="74"/>
      <c r="G44" s="84"/>
      <c r="H44" s="84"/>
      <c r="L44" s="74"/>
    </row>
    <row r="45" spans="1:12" s="75" customFormat="1" ht="12.75">
      <c r="A45" s="74"/>
      <c r="B45" s="74"/>
      <c r="C45" s="74"/>
      <c r="D45" s="74"/>
      <c r="E45" s="74"/>
      <c r="F45" s="74"/>
      <c r="G45" s="84"/>
      <c r="H45" s="84"/>
      <c r="L45" s="74"/>
    </row>
    <row r="46" spans="1:12" s="75" customFormat="1" ht="12.75">
      <c r="A46" s="74"/>
      <c r="B46" s="74"/>
      <c r="C46" s="74"/>
      <c r="D46" s="74"/>
      <c r="E46" s="74"/>
      <c r="F46" s="74"/>
      <c r="G46" s="84"/>
      <c r="H46" s="84"/>
      <c r="L46" s="74"/>
    </row>
    <row r="47" spans="1:12" s="75" customFormat="1" ht="12.75">
      <c r="A47" s="74"/>
      <c r="B47" s="74"/>
      <c r="C47" s="74"/>
      <c r="D47" s="74"/>
      <c r="E47" s="74"/>
      <c r="F47" s="74"/>
      <c r="G47" s="84"/>
      <c r="H47" s="84"/>
      <c r="L47" s="74"/>
    </row>
    <row r="48" spans="1:12" s="75" customFormat="1" ht="12.75">
      <c r="A48" s="74"/>
      <c r="B48" s="74"/>
      <c r="C48" s="74"/>
      <c r="D48" s="74"/>
      <c r="E48" s="74"/>
      <c r="F48" s="74"/>
      <c r="G48" s="84"/>
      <c r="H48" s="84"/>
      <c r="L48" s="74"/>
    </row>
    <row r="49" spans="1:12" s="75" customFormat="1" ht="12.75">
      <c r="A49" s="74"/>
      <c r="B49" s="74"/>
      <c r="C49" s="74"/>
      <c r="D49" s="74"/>
      <c r="E49" s="74"/>
      <c r="F49" s="74"/>
      <c r="G49" s="84"/>
      <c r="H49" s="84"/>
      <c r="L49" s="74"/>
    </row>
    <row r="50" spans="1:12" s="75" customFormat="1" ht="12.75">
      <c r="A50" s="74"/>
      <c r="B50" s="74"/>
      <c r="C50" s="74"/>
      <c r="D50" s="74"/>
      <c r="E50" s="74"/>
      <c r="F50" s="74"/>
      <c r="G50" s="84"/>
      <c r="H50" s="84"/>
      <c r="L50" s="74"/>
    </row>
    <row r="51" spans="1:12" s="75" customFormat="1" ht="12.75">
      <c r="A51" s="74"/>
      <c r="B51" s="74"/>
      <c r="C51" s="74"/>
      <c r="D51" s="74"/>
      <c r="E51" s="74"/>
      <c r="F51" s="74"/>
      <c r="G51" s="84"/>
      <c r="H51" s="84"/>
      <c r="L51" s="74"/>
    </row>
    <row r="52" spans="1:12" s="75" customFormat="1" ht="12.75">
      <c r="A52" s="74"/>
      <c r="B52" s="74"/>
      <c r="C52" s="74"/>
      <c r="D52" s="74"/>
      <c r="E52" s="74"/>
      <c r="F52" s="74"/>
      <c r="G52" s="84"/>
      <c r="H52" s="84"/>
      <c r="L52" s="74"/>
    </row>
    <row r="53" spans="1:12" s="75" customFormat="1" ht="12.75">
      <c r="A53" s="74"/>
      <c r="B53" s="74"/>
      <c r="C53" s="74"/>
      <c r="D53" s="74"/>
      <c r="E53" s="74"/>
      <c r="F53" s="74"/>
      <c r="G53" s="84"/>
      <c r="H53" s="84"/>
      <c r="L53" s="74"/>
    </row>
    <row r="54" spans="1:12" s="75" customFormat="1" ht="12.75">
      <c r="A54" s="74"/>
      <c r="B54" s="74"/>
      <c r="C54" s="74"/>
      <c r="D54" s="74"/>
      <c r="E54" s="74"/>
      <c r="F54" s="74"/>
      <c r="G54" s="84"/>
      <c r="H54" s="84"/>
      <c r="L54" s="74"/>
    </row>
    <row r="55" spans="1:12" s="75" customFormat="1" ht="12.75">
      <c r="A55" s="74"/>
      <c r="B55" s="74"/>
      <c r="C55" s="74"/>
      <c r="D55" s="74"/>
      <c r="E55" s="74"/>
      <c r="F55" s="74"/>
      <c r="G55" s="84"/>
      <c r="H55" s="84"/>
      <c r="L55" s="74"/>
    </row>
    <row r="56" spans="1:12" s="75" customFormat="1" ht="12.75">
      <c r="A56" s="74"/>
      <c r="B56" s="74"/>
      <c r="C56" s="74"/>
      <c r="D56" s="74"/>
      <c r="E56" s="74"/>
      <c r="F56" s="74"/>
      <c r="G56" s="84"/>
      <c r="H56" s="84"/>
      <c r="L56" s="74"/>
    </row>
    <row r="57" spans="1:12" s="75" customFormat="1" ht="12.75">
      <c r="A57" s="74"/>
      <c r="B57" s="74"/>
      <c r="C57" s="74"/>
      <c r="D57" s="74"/>
      <c r="E57" s="74"/>
      <c r="F57" s="74"/>
      <c r="G57" s="84"/>
      <c r="H57" s="84"/>
      <c r="L57" s="74"/>
    </row>
    <row r="58" spans="1:12" s="75" customFormat="1" ht="12.75">
      <c r="A58" s="74"/>
      <c r="B58" s="74"/>
      <c r="C58" s="74"/>
      <c r="D58" s="74"/>
      <c r="E58" s="74"/>
      <c r="F58" s="74"/>
      <c r="G58" s="84"/>
      <c r="H58" s="84"/>
      <c r="L58" s="74"/>
    </row>
    <row r="59" spans="1:12" s="75" customFormat="1" ht="12.75">
      <c r="A59" s="74"/>
      <c r="B59" s="74"/>
      <c r="C59" s="74"/>
      <c r="D59" s="74"/>
      <c r="E59" s="74"/>
      <c r="F59" s="74"/>
      <c r="G59" s="84"/>
      <c r="H59" s="84"/>
      <c r="L59" s="74"/>
    </row>
    <row r="60" spans="1:12" s="75" customFormat="1" ht="12.75">
      <c r="A60" s="74"/>
      <c r="B60" s="74"/>
      <c r="C60" s="74"/>
      <c r="D60" s="74"/>
      <c r="E60" s="74"/>
      <c r="F60" s="74"/>
      <c r="G60" s="84"/>
      <c r="H60" s="84"/>
      <c r="L60" s="74"/>
    </row>
    <row r="61" spans="1:12" s="75" customFormat="1" ht="12.75">
      <c r="A61" s="74"/>
      <c r="B61" s="74"/>
      <c r="C61" s="74"/>
      <c r="D61" s="74"/>
      <c r="E61" s="74"/>
      <c r="F61" s="74"/>
      <c r="G61" s="84"/>
      <c r="H61" s="84"/>
      <c r="L61" s="74"/>
    </row>
    <row r="62" spans="1:12" s="75" customFormat="1" ht="12.75">
      <c r="A62" s="74"/>
      <c r="B62" s="74"/>
      <c r="C62" s="74"/>
      <c r="D62" s="74"/>
      <c r="E62" s="74"/>
      <c r="F62" s="74"/>
      <c r="G62" s="84"/>
      <c r="H62" s="84"/>
      <c r="L62" s="74"/>
    </row>
    <row r="63" spans="1:12" s="75" customFormat="1" ht="12.75">
      <c r="A63" s="74"/>
      <c r="B63" s="74"/>
      <c r="C63" s="74"/>
      <c r="D63" s="74"/>
      <c r="E63" s="74"/>
      <c r="F63" s="74"/>
      <c r="G63" s="84"/>
      <c r="H63" s="84"/>
      <c r="L63" s="74"/>
    </row>
    <row r="64" spans="1:12" s="75" customFormat="1" ht="12.75">
      <c r="A64" s="74"/>
      <c r="B64" s="74"/>
      <c r="C64" s="74"/>
      <c r="D64" s="74"/>
      <c r="E64" s="74"/>
      <c r="F64" s="74"/>
      <c r="G64" s="84"/>
      <c r="H64" s="84"/>
      <c r="L64" s="74"/>
    </row>
    <row r="65" spans="1:12" s="75" customFormat="1" ht="12.75">
      <c r="A65" s="74"/>
      <c r="B65" s="74"/>
      <c r="C65" s="74"/>
      <c r="D65" s="74"/>
      <c r="E65" s="74"/>
      <c r="F65" s="74"/>
      <c r="G65" s="84"/>
      <c r="H65" s="84"/>
      <c r="L65" s="74"/>
    </row>
    <row r="66" spans="1:12" s="75" customFormat="1" ht="12.75">
      <c r="A66" s="74"/>
      <c r="B66" s="74"/>
      <c r="C66" s="74"/>
      <c r="D66" s="74"/>
      <c r="E66" s="74"/>
      <c r="F66" s="74"/>
      <c r="G66" s="84"/>
      <c r="H66" s="84"/>
      <c r="L66" s="74"/>
    </row>
    <row r="67" spans="1:12" s="75" customFormat="1" ht="12.75">
      <c r="A67" s="74"/>
      <c r="B67" s="74"/>
      <c r="C67" s="74"/>
      <c r="D67" s="74"/>
      <c r="E67" s="74"/>
      <c r="F67" s="74"/>
      <c r="G67" s="84"/>
      <c r="H67" s="84"/>
      <c r="L67" s="74"/>
    </row>
    <row r="68" spans="1:12" s="75" customFormat="1" ht="12.75">
      <c r="A68" s="74"/>
      <c r="B68" s="74"/>
      <c r="C68" s="74"/>
      <c r="D68" s="74"/>
      <c r="E68" s="74"/>
      <c r="F68" s="74"/>
      <c r="G68" s="84"/>
      <c r="H68" s="84"/>
      <c r="L68" s="74"/>
    </row>
    <row r="69" spans="1:12" s="75" customFormat="1" ht="12.75">
      <c r="A69" s="74"/>
      <c r="B69" s="74"/>
      <c r="C69" s="74"/>
      <c r="D69" s="74"/>
      <c r="E69" s="74"/>
      <c r="F69" s="74"/>
      <c r="G69" s="84"/>
      <c r="H69" s="84"/>
      <c r="L69" s="74"/>
    </row>
    <row r="70" spans="1:12" s="75" customFormat="1" ht="12.75">
      <c r="A70" s="74"/>
      <c r="B70" s="74"/>
      <c r="C70" s="74"/>
      <c r="D70" s="74"/>
      <c r="E70" s="74"/>
      <c r="F70" s="74"/>
      <c r="G70" s="84"/>
      <c r="H70" s="84"/>
      <c r="L70" s="74"/>
    </row>
    <row r="71" spans="1:12" s="75" customFormat="1" ht="12.75">
      <c r="A71" s="74"/>
      <c r="B71" s="74"/>
      <c r="C71" s="74"/>
      <c r="D71" s="74"/>
      <c r="E71" s="74"/>
      <c r="F71" s="74"/>
      <c r="G71" s="84"/>
      <c r="H71" s="84"/>
      <c r="L71" s="74"/>
    </row>
    <row r="72" spans="1:12" s="75" customFormat="1" ht="12.75">
      <c r="A72" s="74"/>
      <c r="B72" s="74"/>
      <c r="C72" s="74"/>
      <c r="D72" s="74"/>
      <c r="E72" s="74"/>
      <c r="F72" s="74"/>
      <c r="G72" s="84"/>
      <c r="H72" s="84"/>
      <c r="L72" s="74"/>
    </row>
    <row r="73" spans="1:12" s="75" customFormat="1" ht="12.75">
      <c r="A73" s="74"/>
      <c r="B73" s="74"/>
      <c r="C73" s="74"/>
      <c r="D73" s="74"/>
      <c r="E73" s="74"/>
      <c r="F73" s="74"/>
      <c r="G73" s="84"/>
      <c r="H73" s="84"/>
      <c r="L73" s="74"/>
    </row>
    <row r="74" spans="1:12" s="75" customFormat="1" ht="12.75">
      <c r="A74" s="74"/>
      <c r="B74" s="74"/>
      <c r="C74" s="74"/>
      <c r="D74" s="74"/>
      <c r="E74" s="74"/>
      <c r="F74" s="74"/>
      <c r="G74" s="84"/>
      <c r="H74" s="84"/>
      <c r="L74" s="74"/>
    </row>
    <row r="75" spans="1:12" s="75" customFormat="1" ht="12.75">
      <c r="A75" s="74"/>
      <c r="B75" s="74"/>
      <c r="C75" s="74"/>
      <c r="D75" s="74"/>
      <c r="E75" s="74"/>
      <c r="F75" s="74"/>
      <c r="G75" s="84"/>
      <c r="H75" s="84"/>
      <c r="L75" s="74"/>
    </row>
    <row r="76" spans="1:12" s="75" customFormat="1" ht="12.75">
      <c r="A76" s="74"/>
      <c r="B76" s="74"/>
      <c r="C76" s="74"/>
      <c r="D76" s="74"/>
      <c r="E76" s="74"/>
      <c r="F76" s="74"/>
      <c r="G76" s="84"/>
      <c r="H76" s="84"/>
      <c r="L76" s="74"/>
    </row>
    <row r="77" spans="1:12" s="75" customFormat="1" ht="12.75">
      <c r="A77" s="74"/>
      <c r="B77" s="74"/>
      <c r="C77" s="74"/>
      <c r="D77" s="74"/>
      <c r="E77" s="74"/>
      <c r="F77" s="74"/>
      <c r="G77" s="84"/>
      <c r="H77" s="84"/>
      <c r="L77" s="74"/>
    </row>
    <row r="78" spans="1:12" s="75" customFormat="1" ht="12.75">
      <c r="A78" s="74"/>
      <c r="B78" s="74"/>
      <c r="C78" s="74"/>
      <c r="D78" s="74"/>
      <c r="E78" s="74"/>
      <c r="F78" s="74"/>
      <c r="G78" s="84"/>
      <c r="H78" s="84"/>
      <c r="L78" s="74"/>
    </row>
    <row r="79" spans="1:12" s="75" customFormat="1" ht="12.75">
      <c r="A79" s="74"/>
      <c r="B79" s="74"/>
      <c r="C79" s="74"/>
      <c r="D79" s="74"/>
      <c r="E79" s="74"/>
      <c r="F79" s="74"/>
      <c r="G79" s="84"/>
      <c r="H79" s="84"/>
      <c r="L79" s="74"/>
    </row>
    <row r="80" spans="1:12" s="75" customFormat="1" ht="12.75">
      <c r="A80" s="74"/>
      <c r="B80" s="74"/>
      <c r="C80" s="74"/>
      <c r="D80" s="74"/>
      <c r="E80" s="74"/>
      <c r="F80" s="74"/>
      <c r="G80" s="84"/>
      <c r="H80" s="84"/>
      <c r="L80" s="74"/>
    </row>
    <row r="81" spans="1:12" s="75" customFormat="1" ht="12.75">
      <c r="A81" s="74"/>
      <c r="B81" s="74"/>
      <c r="C81" s="74"/>
      <c r="D81" s="74"/>
      <c r="E81" s="74"/>
      <c r="F81" s="74"/>
      <c r="G81" s="84"/>
      <c r="H81" s="84"/>
      <c r="L81" s="74"/>
    </row>
    <row r="82" spans="1:12" s="75" customFormat="1" ht="12.75">
      <c r="A82" s="74"/>
      <c r="B82" s="74"/>
      <c r="C82" s="74"/>
      <c r="D82" s="74"/>
      <c r="E82" s="74"/>
      <c r="F82" s="74"/>
      <c r="G82" s="84"/>
      <c r="H82" s="84"/>
      <c r="L82" s="74"/>
    </row>
    <row r="83" spans="1:12" s="75" customFormat="1" ht="12.75">
      <c r="A83" s="74"/>
      <c r="B83" s="74"/>
      <c r="C83" s="74"/>
      <c r="D83" s="74"/>
      <c r="E83" s="74"/>
      <c r="F83" s="74"/>
      <c r="G83" s="84"/>
      <c r="H83" s="84"/>
      <c r="L83" s="74"/>
    </row>
    <row r="84" spans="1:12" s="75" customFormat="1" ht="12.75">
      <c r="A84" s="74"/>
      <c r="B84" s="74"/>
      <c r="C84" s="74"/>
      <c r="D84" s="74"/>
      <c r="E84" s="74"/>
      <c r="F84" s="74"/>
      <c r="G84" s="84"/>
      <c r="H84" s="84"/>
      <c r="L84" s="74"/>
    </row>
    <row r="85" spans="1:12" s="75" customFormat="1" ht="12.75">
      <c r="A85" s="74"/>
      <c r="B85" s="74"/>
      <c r="C85" s="74"/>
      <c r="D85" s="74"/>
      <c r="E85" s="74"/>
      <c r="F85" s="74"/>
      <c r="G85" s="84"/>
      <c r="H85" s="84"/>
      <c r="L85" s="74"/>
    </row>
    <row r="86" spans="1:12" s="75" customFormat="1" ht="12.75">
      <c r="A86" s="74"/>
      <c r="B86" s="74"/>
      <c r="C86" s="74"/>
      <c r="D86" s="74"/>
      <c r="E86" s="74"/>
      <c r="F86" s="74"/>
      <c r="G86" s="84"/>
      <c r="H86" s="84"/>
      <c r="L86" s="74"/>
    </row>
    <row r="87" spans="1:12" s="75" customFormat="1" ht="12.75">
      <c r="A87" s="74"/>
      <c r="B87" s="74"/>
      <c r="C87" s="74"/>
      <c r="D87" s="74"/>
      <c r="E87" s="74"/>
      <c r="F87" s="74"/>
      <c r="G87" s="84"/>
      <c r="H87" s="84"/>
      <c r="L87" s="74"/>
    </row>
    <row r="88" spans="1:12" s="75" customFormat="1" ht="12.75">
      <c r="A88" s="74"/>
      <c r="B88" s="74"/>
      <c r="C88" s="74"/>
      <c r="D88" s="74"/>
      <c r="E88" s="74"/>
      <c r="F88" s="74"/>
      <c r="G88" s="84"/>
      <c r="H88" s="84"/>
      <c r="L88" s="74"/>
    </row>
    <row r="89" spans="1:12" s="75" customFormat="1" ht="12.75">
      <c r="A89" s="74"/>
      <c r="B89" s="74"/>
      <c r="C89" s="74"/>
      <c r="D89" s="74"/>
      <c r="E89" s="74"/>
      <c r="F89" s="74"/>
      <c r="G89" s="84"/>
      <c r="H89" s="84"/>
      <c r="L89" s="74"/>
    </row>
    <row r="90" spans="1:12" s="75" customFormat="1" ht="12.75">
      <c r="A90" s="74"/>
      <c r="B90" s="74"/>
      <c r="C90" s="74"/>
      <c r="D90" s="74"/>
      <c r="E90" s="74"/>
      <c r="F90" s="74"/>
      <c r="G90" s="84"/>
      <c r="H90" s="84"/>
      <c r="L90" s="74"/>
    </row>
    <row r="91" spans="1:12" s="75" customFormat="1" ht="12.75">
      <c r="A91" s="74"/>
      <c r="B91" s="74"/>
      <c r="C91" s="74"/>
      <c r="D91" s="74"/>
      <c r="E91" s="74"/>
      <c r="F91" s="74"/>
      <c r="G91" s="84"/>
      <c r="H91" s="84"/>
      <c r="L91" s="74"/>
    </row>
    <row r="92" spans="1:12" s="75" customFormat="1" ht="12.75">
      <c r="A92" s="74"/>
      <c r="B92" s="74"/>
      <c r="C92" s="74"/>
      <c r="D92" s="74"/>
      <c r="E92" s="74"/>
      <c r="F92" s="74"/>
      <c r="G92" s="84"/>
      <c r="H92" s="84"/>
      <c r="L92" s="74"/>
    </row>
    <row r="93" spans="1:12" s="75" customFormat="1" ht="12.75">
      <c r="A93" s="74"/>
      <c r="B93" s="74"/>
      <c r="C93" s="74"/>
      <c r="D93" s="74"/>
      <c r="E93" s="74"/>
      <c r="F93" s="74"/>
      <c r="G93" s="84"/>
      <c r="H93" s="84"/>
      <c r="L93" s="74"/>
    </row>
    <row r="94" spans="1:12" s="75" customFormat="1" ht="12.75">
      <c r="A94" s="74"/>
      <c r="B94" s="74"/>
      <c r="C94" s="74"/>
      <c r="D94" s="74"/>
      <c r="E94" s="74"/>
      <c r="F94" s="74"/>
      <c r="G94" s="84"/>
      <c r="H94" s="84"/>
      <c r="L94" s="74"/>
    </row>
    <row r="95" spans="1:12" s="75" customFormat="1" ht="12.75">
      <c r="A95" s="74"/>
      <c r="B95" s="74"/>
      <c r="C95" s="74"/>
      <c r="D95" s="74"/>
      <c r="E95" s="74"/>
      <c r="F95" s="74"/>
      <c r="G95" s="84"/>
      <c r="H95" s="84"/>
      <c r="L95" s="74"/>
    </row>
    <row r="96" spans="1:12" s="75" customFormat="1" ht="12.75">
      <c r="A96" s="74"/>
      <c r="B96" s="74"/>
      <c r="C96" s="74"/>
      <c r="D96" s="74"/>
      <c r="E96" s="74"/>
      <c r="F96" s="74"/>
      <c r="G96" s="84"/>
      <c r="H96" s="84"/>
      <c r="L96" s="74"/>
    </row>
    <row r="97" spans="1:12" s="75" customFormat="1" ht="12.75">
      <c r="A97" s="74"/>
      <c r="B97" s="74"/>
      <c r="C97" s="74"/>
      <c r="D97" s="74"/>
      <c r="E97" s="74"/>
      <c r="F97" s="74"/>
      <c r="G97" s="84"/>
      <c r="H97" s="84"/>
      <c r="L97" s="74"/>
    </row>
    <row r="98" spans="1:12" s="75" customFormat="1" ht="12.75">
      <c r="A98" s="74"/>
      <c r="B98" s="74"/>
      <c r="C98" s="74"/>
      <c r="D98" s="74"/>
      <c r="E98" s="74"/>
      <c r="F98" s="74"/>
      <c r="G98" s="84"/>
      <c r="H98" s="84"/>
      <c r="L98" s="74"/>
    </row>
    <row r="99" spans="1:12" s="75" customFormat="1" ht="12.75">
      <c r="A99" s="74"/>
      <c r="B99" s="74"/>
      <c r="C99" s="74"/>
      <c r="D99" s="74"/>
      <c r="E99" s="74"/>
      <c r="F99" s="74"/>
      <c r="G99" s="84"/>
      <c r="H99" s="84"/>
      <c r="L99" s="74"/>
    </row>
    <row r="100" spans="1:12" s="75" customFormat="1" ht="12.75">
      <c r="A100" s="74"/>
      <c r="B100" s="74"/>
      <c r="C100" s="74"/>
      <c r="D100" s="74"/>
      <c r="E100" s="74"/>
      <c r="F100" s="74"/>
      <c r="G100" s="84"/>
      <c r="H100" s="84"/>
      <c r="L100" s="74"/>
    </row>
    <row r="101" spans="1:12" s="75" customFormat="1" ht="12.75">
      <c r="A101" s="74"/>
      <c r="B101" s="74"/>
      <c r="C101" s="74"/>
      <c r="D101" s="74"/>
      <c r="E101" s="74"/>
      <c r="F101" s="74"/>
      <c r="G101" s="84"/>
      <c r="H101" s="84"/>
      <c r="L101" s="74"/>
    </row>
    <row r="102" spans="1:12" s="75" customFormat="1" ht="12.75">
      <c r="A102" s="74"/>
      <c r="B102" s="74"/>
      <c r="C102" s="74"/>
      <c r="D102" s="74"/>
      <c r="E102" s="74"/>
      <c r="F102" s="74"/>
      <c r="G102" s="84"/>
      <c r="H102" s="84"/>
      <c r="L102" s="74"/>
    </row>
    <row r="103" spans="1:12" s="75" customFormat="1" ht="12.75">
      <c r="A103" s="74"/>
      <c r="B103" s="74"/>
      <c r="C103" s="74"/>
      <c r="D103" s="74"/>
      <c r="E103" s="74"/>
      <c r="F103" s="74"/>
      <c r="G103" s="84"/>
      <c r="H103" s="84"/>
      <c r="L103" s="74"/>
    </row>
    <row r="104" spans="1:12" s="75" customFormat="1" ht="12.75">
      <c r="A104" s="74"/>
      <c r="B104" s="74"/>
      <c r="C104" s="74"/>
      <c r="D104" s="74"/>
      <c r="E104" s="74"/>
      <c r="F104" s="74"/>
      <c r="G104" s="84"/>
      <c r="H104" s="84"/>
      <c r="L104" s="74"/>
    </row>
    <row r="105" spans="1:12" s="75" customFormat="1" ht="12.75">
      <c r="A105" s="74"/>
      <c r="B105" s="74"/>
      <c r="C105" s="74"/>
      <c r="D105" s="74"/>
      <c r="E105" s="74"/>
      <c r="F105" s="74"/>
      <c r="G105" s="84"/>
      <c r="H105" s="84"/>
      <c r="L105" s="74"/>
    </row>
    <row r="106" spans="1:12" s="75" customFormat="1" ht="12.75">
      <c r="A106" s="74"/>
      <c r="B106" s="74"/>
      <c r="C106" s="74"/>
      <c r="D106" s="74"/>
      <c r="E106" s="74"/>
      <c r="F106" s="74"/>
      <c r="G106" s="84"/>
      <c r="H106" s="84"/>
      <c r="L106" s="74"/>
    </row>
    <row r="107" spans="1:12" s="75" customFormat="1" ht="12.75">
      <c r="A107" s="74"/>
      <c r="B107" s="74"/>
      <c r="C107" s="74"/>
      <c r="D107" s="74"/>
      <c r="E107" s="74"/>
      <c r="F107" s="74"/>
      <c r="G107" s="84"/>
      <c r="H107" s="84"/>
      <c r="L107" s="74"/>
    </row>
    <row r="108" spans="1:12" s="75" customFormat="1" ht="12.75">
      <c r="A108" s="74"/>
      <c r="B108" s="74"/>
      <c r="C108" s="74"/>
      <c r="D108" s="74"/>
      <c r="E108" s="74"/>
      <c r="F108" s="74"/>
      <c r="G108" s="84"/>
      <c r="H108" s="84"/>
      <c r="L108" s="74"/>
    </row>
    <row r="109" spans="1:12" s="75" customFormat="1" ht="12.75">
      <c r="A109" s="74"/>
      <c r="B109" s="74"/>
      <c r="C109" s="74"/>
      <c r="D109" s="74"/>
      <c r="E109" s="74"/>
      <c r="F109" s="74"/>
      <c r="G109" s="84"/>
      <c r="H109" s="84"/>
      <c r="L109" s="74"/>
    </row>
    <row r="110" spans="1:12" s="75" customFormat="1" ht="12.75">
      <c r="A110" s="74"/>
      <c r="B110" s="74"/>
      <c r="C110" s="74"/>
      <c r="D110" s="74"/>
      <c r="E110" s="74"/>
      <c r="F110" s="74"/>
      <c r="G110" s="84"/>
      <c r="H110" s="84"/>
      <c r="L110" s="74"/>
    </row>
    <row r="111" spans="1:12" s="75" customFormat="1" ht="12.75">
      <c r="A111" s="74"/>
      <c r="B111" s="74"/>
      <c r="C111" s="74"/>
      <c r="D111" s="74"/>
      <c r="E111" s="74"/>
      <c r="F111" s="74"/>
      <c r="G111" s="84"/>
      <c r="H111" s="84"/>
      <c r="L111" s="74"/>
    </row>
    <row r="112" spans="1:12" s="75" customFormat="1" ht="12.75">
      <c r="A112" s="74"/>
      <c r="B112" s="74"/>
      <c r="C112" s="74"/>
      <c r="D112" s="74"/>
      <c r="E112" s="74"/>
      <c r="F112" s="74"/>
      <c r="G112" s="84"/>
      <c r="H112" s="84"/>
      <c r="L112" s="74"/>
    </row>
    <row r="113" spans="1:12" s="75" customFormat="1" ht="12.75">
      <c r="A113" s="74"/>
      <c r="B113" s="74"/>
      <c r="C113" s="74"/>
      <c r="D113" s="74"/>
      <c r="E113" s="74"/>
      <c r="F113" s="74"/>
      <c r="G113" s="84"/>
      <c r="H113" s="84"/>
      <c r="L113" s="74"/>
    </row>
    <row r="114" spans="1:12" s="75" customFormat="1" ht="12.75">
      <c r="A114" s="74"/>
      <c r="B114" s="74"/>
      <c r="C114" s="74"/>
      <c r="D114" s="74"/>
      <c r="E114" s="74"/>
      <c r="F114" s="74"/>
      <c r="G114" s="84"/>
      <c r="H114" s="84"/>
      <c r="L114" s="74"/>
    </row>
    <row r="115" spans="1:12" s="75" customFormat="1" ht="12.75">
      <c r="A115" s="74"/>
      <c r="B115" s="74"/>
      <c r="C115" s="74"/>
      <c r="D115" s="74"/>
      <c r="E115" s="74"/>
      <c r="F115" s="74"/>
      <c r="G115" s="84"/>
      <c r="H115" s="84"/>
      <c r="L115" s="74"/>
    </row>
    <row r="116" spans="1:12" s="75" customFormat="1" ht="12.75">
      <c r="A116" s="74"/>
      <c r="B116" s="74"/>
      <c r="C116" s="74"/>
      <c r="D116" s="74"/>
      <c r="E116" s="74"/>
      <c r="F116" s="74"/>
      <c r="G116" s="84"/>
      <c r="H116" s="84"/>
      <c r="L116" s="74"/>
    </row>
    <row r="117" spans="1:12" s="75" customFormat="1" ht="12.75">
      <c r="A117" s="74"/>
      <c r="B117" s="74"/>
      <c r="C117" s="74"/>
      <c r="D117" s="74"/>
      <c r="E117" s="74"/>
      <c r="F117" s="74"/>
      <c r="G117" s="84"/>
      <c r="H117" s="84"/>
      <c r="L117" s="74"/>
    </row>
    <row r="118" spans="1:12" s="75" customFormat="1" ht="12.75">
      <c r="A118" s="74"/>
      <c r="B118" s="74"/>
      <c r="C118" s="74"/>
      <c r="D118" s="74"/>
      <c r="E118" s="74"/>
      <c r="F118" s="74"/>
      <c r="G118" s="84"/>
      <c r="H118" s="84"/>
      <c r="L118" s="74"/>
    </row>
    <row r="119" spans="1:12" s="75" customFormat="1" ht="12.75">
      <c r="A119" s="74"/>
      <c r="B119" s="74"/>
      <c r="C119" s="74"/>
      <c r="D119" s="74"/>
      <c r="E119" s="74"/>
      <c r="F119" s="74"/>
      <c r="G119" s="84"/>
      <c r="H119" s="84"/>
      <c r="L119" s="74"/>
    </row>
    <row r="120" spans="1:12" s="75" customFormat="1" ht="12.75">
      <c r="A120" s="74"/>
      <c r="B120" s="74"/>
      <c r="C120" s="74"/>
      <c r="D120" s="74"/>
      <c r="E120" s="74"/>
      <c r="F120" s="74"/>
      <c r="G120" s="84"/>
      <c r="H120" s="84"/>
      <c r="L120" s="74"/>
    </row>
    <row r="121" spans="1:12" s="75" customFormat="1" ht="12.75">
      <c r="A121" s="74"/>
      <c r="B121" s="74"/>
      <c r="C121" s="74"/>
      <c r="D121" s="74"/>
      <c r="E121" s="74"/>
      <c r="F121" s="74"/>
      <c r="G121" s="84"/>
      <c r="H121" s="84"/>
      <c r="L121" s="74"/>
    </row>
    <row r="122" spans="1:12" s="75" customFormat="1" ht="12.75">
      <c r="A122" s="74"/>
      <c r="B122" s="74"/>
      <c r="C122" s="74"/>
      <c r="D122" s="74"/>
      <c r="E122" s="74"/>
      <c r="F122" s="74"/>
      <c r="G122" s="84"/>
      <c r="H122" s="84"/>
      <c r="L122" s="74"/>
    </row>
    <row r="123" spans="1:12" s="75" customFormat="1" ht="12.75">
      <c r="A123" s="74"/>
      <c r="B123" s="74"/>
      <c r="C123" s="74"/>
      <c r="D123" s="74"/>
      <c r="E123" s="74"/>
      <c r="F123" s="74"/>
      <c r="G123" s="84"/>
      <c r="H123" s="84"/>
      <c r="L123" s="74"/>
    </row>
    <row r="124" spans="1:12" s="75" customFormat="1" ht="12.75">
      <c r="A124" s="74"/>
      <c r="B124" s="74"/>
      <c r="C124" s="74"/>
      <c r="D124" s="74"/>
      <c r="E124" s="74"/>
      <c r="F124" s="74"/>
      <c r="G124" s="84"/>
      <c r="H124" s="84"/>
      <c r="L124" s="74"/>
    </row>
    <row r="125" spans="1:12" s="75" customFormat="1" ht="12.75">
      <c r="A125" s="74"/>
      <c r="B125" s="74"/>
      <c r="C125" s="74"/>
      <c r="D125" s="74"/>
      <c r="E125" s="74"/>
      <c r="F125" s="74"/>
      <c r="G125" s="84"/>
      <c r="H125" s="84"/>
      <c r="L125" s="74"/>
    </row>
    <row r="126" spans="1:12" s="75" customFormat="1" ht="12.75">
      <c r="A126" s="74"/>
      <c r="B126" s="74"/>
      <c r="C126" s="74"/>
      <c r="D126" s="74"/>
      <c r="E126" s="74"/>
      <c r="F126" s="74"/>
      <c r="G126" s="84"/>
      <c r="H126" s="84"/>
      <c r="L126" s="74"/>
    </row>
    <row r="127" spans="1:12" s="75" customFormat="1" ht="12.75">
      <c r="A127" s="74"/>
      <c r="B127" s="74"/>
      <c r="C127" s="74"/>
      <c r="D127" s="74"/>
      <c r="E127" s="74"/>
      <c r="F127" s="74"/>
      <c r="G127" s="84"/>
      <c r="H127" s="84"/>
      <c r="L127" s="74"/>
    </row>
    <row r="128" spans="1:12" s="75" customFormat="1" ht="12.75">
      <c r="A128" s="74"/>
      <c r="B128" s="74"/>
      <c r="C128" s="74"/>
      <c r="D128" s="74"/>
      <c r="E128" s="74"/>
      <c r="F128" s="74"/>
      <c r="G128" s="84"/>
      <c r="H128" s="84"/>
      <c r="L128" s="74"/>
    </row>
    <row r="129" spans="1:12" s="75" customFormat="1" ht="12.75">
      <c r="A129" s="74"/>
      <c r="B129" s="74"/>
      <c r="C129" s="74"/>
      <c r="D129" s="74"/>
      <c r="E129" s="74"/>
      <c r="F129" s="74"/>
      <c r="G129" s="84"/>
      <c r="H129" s="84"/>
      <c r="L129" s="74"/>
    </row>
    <row r="130" spans="1:12" s="75" customFormat="1" ht="12.75">
      <c r="A130" s="74"/>
      <c r="B130" s="74"/>
      <c r="C130" s="74"/>
      <c r="D130" s="74"/>
      <c r="E130" s="74"/>
      <c r="F130" s="74"/>
      <c r="G130" s="84"/>
      <c r="H130" s="84"/>
      <c r="L130" s="74"/>
    </row>
    <row r="131" spans="1:12" s="75" customFormat="1" ht="12.75">
      <c r="A131" s="74"/>
      <c r="B131" s="74"/>
      <c r="C131" s="74"/>
      <c r="D131" s="74"/>
      <c r="E131" s="74"/>
      <c r="F131" s="74"/>
      <c r="G131" s="84"/>
      <c r="H131" s="84"/>
      <c r="L131" s="74"/>
    </row>
    <row r="132" spans="1:12" s="75" customFormat="1" ht="12.75">
      <c r="A132" s="74"/>
      <c r="B132" s="74"/>
      <c r="C132" s="74"/>
      <c r="D132" s="74"/>
      <c r="E132" s="74"/>
      <c r="F132" s="74"/>
      <c r="G132" s="84"/>
      <c r="H132" s="84"/>
      <c r="L132" s="74"/>
    </row>
    <row r="133" spans="1:12" s="75" customFormat="1" ht="12.75">
      <c r="A133" s="74"/>
      <c r="B133" s="74"/>
      <c r="C133" s="74"/>
      <c r="D133" s="74"/>
      <c r="E133" s="74"/>
      <c r="F133" s="74"/>
      <c r="G133" s="84"/>
      <c r="H133" s="84"/>
      <c r="L133" s="74"/>
    </row>
    <row r="134" spans="1:12" s="75" customFormat="1" ht="12.75">
      <c r="A134" s="74"/>
      <c r="B134" s="74"/>
      <c r="C134" s="74"/>
      <c r="D134" s="74"/>
      <c r="E134" s="74"/>
      <c r="F134" s="74"/>
      <c r="G134" s="84"/>
      <c r="H134" s="84"/>
      <c r="L134" s="74"/>
    </row>
    <row r="135" spans="1:12" s="75" customFormat="1" ht="12.75">
      <c r="A135" s="74"/>
      <c r="B135" s="74"/>
      <c r="C135" s="74"/>
      <c r="D135" s="74"/>
      <c r="E135" s="74"/>
      <c r="F135" s="74"/>
      <c r="G135" s="84"/>
      <c r="H135" s="84"/>
      <c r="L135" s="74"/>
    </row>
    <row r="136" spans="1:12" s="75" customFormat="1" ht="12.75">
      <c r="A136" s="74"/>
      <c r="B136" s="74"/>
      <c r="C136" s="74"/>
      <c r="D136" s="74"/>
      <c r="E136" s="74"/>
      <c r="F136" s="74"/>
      <c r="G136" s="84"/>
      <c r="H136" s="84"/>
      <c r="L136" s="74"/>
    </row>
    <row r="137" spans="1:12" s="75" customFormat="1" ht="12.75">
      <c r="A137" s="74"/>
      <c r="B137" s="74"/>
      <c r="C137" s="74"/>
      <c r="D137" s="74"/>
      <c r="E137" s="74"/>
      <c r="F137" s="74"/>
      <c r="G137" s="84"/>
      <c r="H137" s="84"/>
      <c r="L137" s="74"/>
    </row>
    <row r="138" spans="1:12" s="75" customFormat="1" ht="12.75">
      <c r="A138" s="74"/>
      <c r="B138" s="74"/>
      <c r="C138" s="74"/>
      <c r="D138" s="74"/>
      <c r="E138" s="74"/>
      <c r="F138" s="74"/>
      <c r="G138" s="84"/>
      <c r="H138" s="84"/>
      <c r="L138" s="74"/>
    </row>
    <row r="139" spans="1:12" s="75" customFormat="1" ht="12.75">
      <c r="A139" s="74"/>
      <c r="B139" s="74"/>
      <c r="C139" s="74"/>
      <c r="D139" s="74"/>
      <c r="E139" s="74"/>
      <c r="F139" s="74"/>
      <c r="G139" s="84"/>
      <c r="H139" s="84"/>
      <c r="L139" s="74"/>
    </row>
    <row r="140" spans="1:12" s="75" customFormat="1" ht="12.75">
      <c r="A140" s="74"/>
      <c r="B140" s="74"/>
      <c r="C140" s="74"/>
      <c r="D140" s="74"/>
      <c r="E140" s="74"/>
      <c r="F140" s="74"/>
      <c r="G140" s="84"/>
      <c r="H140" s="84"/>
      <c r="L140" s="74"/>
    </row>
    <row r="141" spans="1:12" s="75" customFormat="1" ht="12.75">
      <c r="A141" s="74"/>
      <c r="B141" s="74"/>
      <c r="C141" s="74"/>
      <c r="D141" s="74"/>
      <c r="E141" s="74"/>
      <c r="F141" s="74"/>
      <c r="G141" s="84"/>
      <c r="H141" s="84"/>
      <c r="L141" s="74"/>
    </row>
    <row r="142" spans="1:12" s="75" customFormat="1" ht="12.75">
      <c r="A142" s="74"/>
      <c r="B142" s="74"/>
      <c r="C142" s="74"/>
      <c r="D142" s="74"/>
      <c r="E142" s="74"/>
      <c r="F142" s="74"/>
      <c r="G142" s="84"/>
      <c r="H142" s="84"/>
      <c r="L142" s="74"/>
    </row>
    <row r="143" spans="1:12" s="75" customFormat="1" ht="12.75">
      <c r="A143" s="74"/>
      <c r="B143" s="74"/>
      <c r="C143" s="74"/>
      <c r="D143" s="74"/>
      <c r="E143" s="74"/>
      <c r="F143" s="74"/>
      <c r="G143" s="84"/>
      <c r="H143" s="84"/>
      <c r="L143" s="74"/>
    </row>
  </sheetData>
  <sheetProtection/>
  <mergeCells count="1">
    <mergeCell ref="B13:C13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9"/>
  <sheetViews>
    <sheetView tabSelected="1"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8.7109375" style="74" customWidth="1"/>
    <col min="2" max="2" width="10.421875" style="74" customWidth="1"/>
    <col min="3" max="3" width="20.8515625" style="74" customWidth="1"/>
    <col min="4" max="4" width="44.28125" style="74" customWidth="1"/>
    <col min="5" max="5" width="10.140625" style="74" customWidth="1"/>
    <col min="6" max="6" width="9.28125" style="74" customWidth="1"/>
    <col min="7" max="7" width="10.421875" style="74" customWidth="1"/>
    <col min="8" max="8" width="10.00390625" style="74" customWidth="1"/>
    <col min="9" max="9" width="9.421875" style="75" customWidth="1"/>
    <col min="10" max="11" width="8.28125" style="75" customWidth="1"/>
    <col min="12" max="12" width="8.140625" style="74" customWidth="1"/>
    <col min="13" max="16384" width="9.140625" style="74" customWidth="1"/>
  </cols>
  <sheetData>
    <row r="1" spans="1:5" ht="12.75">
      <c r="A1" s="84"/>
      <c r="B1" s="84"/>
      <c r="C1" s="84"/>
      <c r="D1" s="187" t="s">
        <v>646</v>
      </c>
      <c r="E1" s="84"/>
    </row>
    <row r="2" spans="1:5" ht="12.75">
      <c r="A2" s="84"/>
      <c r="B2" s="84"/>
      <c r="C2" s="84"/>
      <c r="D2" s="76" t="s">
        <v>645</v>
      </c>
      <c r="E2" s="84"/>
    </row>
    <row r="3" spans="1:5" ht="12.75">
      <c r="A3" s="84"/>
      <c r="B3" s="84"/>
      <c r="C3" s="84"/>
      <c r="D3" s="76" t="s">
        <v>644</v>
      </c>
      <c r="E3" s="84"/>
    </row>
    <row r="4" spans="1:5" ht="12.75">
      <c r="A4" s="84"/>
      <c r="B4" s="84"/>
      <c r="C4" s="84"/>
      <c r="D4" s="76" t="s">
        <v>647</v>
      </c>
      <c r="E4" s="84"/>
    </row>
    <row r="5" spans="1:5" ht="12.75">
      <c r="A5" s="76"/>
      <c r="B5" s="76"/>
      <c r="C5" s="76"/>
      <c r="D5" s="84"/>
      <c r="E5" s="84"/>
    </row>
    <row r="6" spans="1:5" ht="12.75">
      <c r="A6" s="76"/>
      <c r="B6" s="76"/>
      <c r="C6" s="76"/>
      <c r="D6" s="84"/>
      <c r="E6" s="84"/>
    </row>
    <row r="7" spans="1:5" ht="12.75">
      <c r="A7" s="76"/>
      <c r="B7" s="76"/>
      <c r="C7" s="76"/>
      <c r="D7" s="76"/>
      <c r="E7" s="76"/>
    </row>
    <row r="8" spans="1:5" ht="15.75">
      <c r="A8" s="77"/>
      <c r="B8" s="78" t="s">
        <v>262</v>
      </c>
      <c r="C8" s="79"/>
      <c r="D8" s="80"/>
      <c r="E8" s="80"/>
    </row>
    <row r="9" spans="1:5" ht="15">
      <c r="A9" s="77"/>
      <c r="B9" s="81" t="s">
        <v>76</v>
      </c>
      <c r="C9" s="84"/>
      <c r="D9" s="84"/>
      <c r="E9" s="84"/>
    </row>
    <row r="10" spans="1:5" ht="15.75">
      <c r="A10" s="77"/>
      <c r="B10" s="78" t="s">
        <v>456</v>
      </c>
      <c r="C10" s="79"/>
      <c r="D10" s="80"/>
      <c r="E10" s="80"/>
    </row>
    <row r="11" spans="1:5" ht="15.75">
      <c r="A11" s="77"/>
      <c r="B11" s="78"/>
      <c r="C11" s="79"/>
      <c r="D11" s="80"/>
      <c r="E11" s="85" t="s">
        <v>27</v>
      </c>
    </row>
    <row r="12" spans="1:13" ht="32.25" customHeight="1">
      <c r="A12" s="248" t="s">
        <v>127</v>
      </c>
      <c r="B12" s="375" t="s">
        <v>300</v>
      </c>
      <c r="C12" s="375"/>
      <c r="D12" s="246" t="s">
        <v>237</v>
      </c>
      <c r="E12" s="247" t="s">
        <v>82</v>
      </c>
      <c r="J12" s="225"/>
      <c r="K12" s="225"/>
      <c r="L12" s="304"/>
      <c r="M12" s="305"/>
    </row>
    <row r="13" spans="1:13" ht="45" customHeight="1">
      <c r="A13" s="257"/>
      <c r="B13" s="258" t="s">
        <v>301</v>
      </c>
      <c r="C13" s="259" t="s">
        <v>302</v>
      </c>
      <c r="D13" s="260"/>
      <c r="E13" s="261"/>
      <c r="J13" s="306"/>
      <c r="K13" s="306"/>
      <c r="L13" s="306"/>
      <c r="M13" s="306"/>
    </row>
    <row r="14" spans="1:13" ht="25.5" customHeight="1">
      <c r="A14" s="88" t="s">
        <v>238</v>
      </c>
      <c r="B14" s="89"/>
      <c r="C14" s="90" t="s">
        <v>28</v>
      </c>
      <c r="D14" s="91" t="s">
        <v>239</v>
      </c>
      <c r="E14" s="92">
        <f>E15+E25+E27+E30+E35+E42+E45+E63</f>
        <v>35009.2</v>
      </c>
      <c r="J14" s="307"/>
      <c r="K14" s="307"/>
      <c r="L14" s="307"/>
      <c r="M14" s="307"/>
    </row>
    <row r="15" spans="1:13" ht="27.75" customHeight="1">
      <c r="A15" s="94" t="s">
        <v>240</v>
      </c>
      <c r="B15" s="95"/>
      <c r="C15" s="96" t="s">
        <v>29</v>
      </c>
      <c r="D15" s="97" t="s">
        <v>241</v>
      </c>
      <c r="E15" s="98">
        <f>E16+E22</f>
        <v>29359.2</v>
      </c>
      <c r="J15" s="308"/>
      <c r="K15" s="308"/>
      <c r="L15" s="308"/>
      <c r="M15" s="308"/>
    </row>
    <row r="16" spans="1:13" ht="36" customHeight="1">
      <c r="A16" s="94" t="s">
        <v>242</v>
      </c>
      <c r="B16" s="100"/>
      <c r="C16" s="90" t="s">
        <v>72</v>
      </c>
      <c r="D16" s="97" t="s">
        <v>71</v>
      </c>
      <c r="E16" s="98">
        <f>E17+E18+E19+E20+E21</f>
        <v>12900</v>
      </c>
      <c r="J16" s="309"/>
      <c r="K16" s="309"/>
      <c r="L16" s="309"/>
      <c r="M16" s="309"/>
    </row>
    <row r="17" spans="1:13" ht="44.25" customHeight="1">
      <c r="A17" s="102" t="s">
        <v>223</v>
      </c>
      <c r="B17" s="237">
        <v>182</v>
      </c>
      <c r="C17" s="103" t="s">
        <v>291</v>
      </c>
      <c r="D17" s="104" t="s">
        <v>73</v>
      </c>
      <c r="E17" s="105">
        <v>9700</v>
      </c>
      <c r="J17" s="310"/>
      <c r="K17" s="106"/>
      <c r="L17" s="310"/>
      <c r="M17" s="310"/>
    </row>
    <row r="18" spans="1:13" ht="57" customHeight="1">
      <c r="A18" s="102" t="s">
        <v>285</v>
      </c>
      <c r="B18" s="237">
        <v>182</v>
      </c>
      <c r="C18" s="103" t="s">
        <v>292</v>
      </c>
      <c r="D18" s="104" t="s">
        <v>343</v>
      </c>
      <c r="E18" s="105">
        <v>0</v>
      </c>
      <c r="J18" s="311"/>
      <c r="K18" s="312"/>
      <c r="L18" s="311"/>
      <c r="M18" s="311"/>
    </row>
    <row r="19" spans="1:13" ht="44.25" customHeight="1">
      <c r="A19" s="102" t="s">
        <v>310</v>
      </c>
      <c r="B19" s="237">
        <v>182</v>
      </c>
      <c r="C19" s="103" t="s">
        <v>293</v>
      </c>
      <c r="D19" s="104" t="s">
        <v>295</v>
      </c>
      <c r="E19" s="135">
        <v>3000</v>
      </c>
      <c r="J19" s="311"/>
      <c r="K19" s="111"/>
      <c r="L19" s="311"/>
      <c r="M19" s="311"/>
    </row>
    <row r="20" spans="1:13" ht="67.5" customHeight="1">
      <c r="A20" s="102" t="s">
        <v>311</v>
      </c>
      <c r="B20" s="237">
        <v>182</v>
      </c>
      <c r="C20" s="103" t="s">
        <v>294</v>
      </c>
      <c r="D20" s="104" t="s">
        <v>344</v>
      </c>
      <c r="E20" s="135">
        <f>600-600</f>
        <v>0</v>
      </c>
      <c r="J20" s="106"/>
      <c r="K20" s="111"/>
      <c r="L20" s="106"/>
      <c r="M20" s="106"/>
    </row>
    <row r="21" spans="1:13" ht="34.5" customHeight="1">
      <c r="A21" s="102" t="s">
        <v>357</v>
      </c>
      <c r="B21" s="237">
        <v>182</v>
      </c>
      <c r="C21" s="103" t="s">
        <v>356</v>
      </c>
      <c r="D21" s="104" t="s">
        <v>355</v>
      </c>
      <c r="E21" s="135">
        <v>200</v>
      </c>
      <c r="J21" s="106"/>
      <c r="K21" s="111"/>
      <c r="L21" s="106"/>
      <c r="M21" s="106"/>
    </row>
    <row r="22" spans="1:13" ht="34.5" customHeight="1">
      <c r="A22" s="94" t="s">
        <v>150</v>
      </c>
      <c r="B22" s="100"/>
      <c r="C22" s="96" t="s">
        <v>30</v>
      </c>
      <c r="D22" s="97" t="s">
        <v>243</v>
      </c>
      <c r="E22" s="98">
        <f>E23+E24</f>
        <v>16459.2</v>
      </c>
      <c r="J22" s="313"/>
      <c r="K22" s="313"/>
      <c r="L22" s="313"/>
      <c r="M22" s="313"/>
    </row>
    <row r="23" spans="1:13" ht="33" customHeight="1">
      <c r="A23" s="102" t="s">
        <v>152</v>
      </c>
      <c r="B23" s="237">
        <v>182</v>
      </c>
      <c r="C23" s="103" t="s">
        <v>358</v>
      </c>
      <c r="D23" s="104" t="s">
        <v>243</v>
      </c>
      <c r="E23" s="105">
        <f>16500-40.8</f>
        <v>16459.2</v>
      </c>
      <c r="J23" s="314"/>
      <c r="K23" s="111"/>
      <c r="L23" s="314"/>
      <c r="M23" s="106"/>
    </row>
    <row r="24" spans="1:13" ht="46.5" customHeight="1">
      <c r="A24" s="102" t="s">
        <v>153</v>
      </c>
      <c r="B24" s="237">
        <v>182</v>
      </c>
      <c r="C24" s="103" t="s">
        <v>296</v>
      </c>
      <c r="D24" s="104" t="s">
        <v>345</v>
      </c>
      <c r="E24" s="105">
        <v>0</v>
      </c>
      <c r="J24" s="111"/>
      <c r="K24" s="111"/>
      <c r="L24" s="106"/>
      <c r="M24" s="106"/>
    </row>
    <row r="25" spans="1:13" ht="24" customHeight="1">
      <c r="A25" s="94" t="s">
        <v>244</v>
      </c>
      <c r="B25" s="95"/>
      <c r="C25" s="96" t="s">
        <v>31</v>
      </c>
      <c r="D25" s="97" t="s">
        <v>245</v>
      </c>
      <c r="E25" s="107">
        <f>E26</f>
        <v>3600</v>
      </c>
      <c r="J25" s="315"/>
      <c r="K25" s="315"/>
      <c r="L25" s="315"/>
      <c r="M25" s="315"/>
    </row>
    <row r="26" spans="1:13" ht="78.75" customHeight="1">
      <c r="A26" s="108" t="s">
        <v>246</v>
      </c>
      <c r="B26" s="95">
        <v>182</v>
      </c>
      <c r="C26" s="103" t="s">
        <v>32</v>
      </c>
      <c r="D26" s="109" t="s">
        <v>98</v>
      </c>
      <c r="E26" s="134">
        <v>3600</v>
      </c>
      <c r="J26" s="111"/>
      <c r="K26" s="111"/>
      <c r="L26" s="106"/>
      <c r="M26" s="106"/>
    </row>
    <row r="27" spans="1:13" ht="47.25" customHeight="1">
      <c r="A27" s="94" t="s">
        <v>131</v>
      </c>
      <c r="B27" s="95"/>
      <c r="C27" s="96" t="s">
        <v>33</v>
      </c>
      <c r="D27" s="97" t="s">
        <v>250</v>
      </c>
      <c r="E27" s="107">
        <f>E28</f>
        <v>0</v>
      </c>
      <c r="J27" s="313"/>
      <c r="K27" s="313"/>
      <c r="L27" s="313"/>
      <c r="M27" s="313"/>
    </row>
    <row r="28" spans="1:13" ht="22.5" customHeight="1">
      <c r="A28" s="112" t="s">
        <v>157</v>
      </c>
      <c r="B28" s="95"/>
      <c r="C28" s="90" t="s">
        <v>99</v>
      </c>
      <c r="D28" s="113" t="s">
        <v>251</v>
      </c>
      <c r="E28" s="110">
        <f>E29</f>
        <v>0</v>
      </c>
      <c r="J28" s="316"/>
      <c r="K28" s="316"/>
      <c r="L28" s="316"/>
      <c r="M28" s="316"/>
    </row>
    <row r="29" spans="1:13" ht="30.75" customHeight="1">
      <c r="A29" s="114" t="s">
        <v>231</v>
      </c>
      <c r="B29" s="95">
        <v>182</v>
      </c>
      <c r="C29" s="103" t="s">
        <v>34</v>
      </c>
      <c r="D29" s="109" t="s">
        <v>100</v>
      </c>
      <c r="E29" s="110">
        <v>0</v>
      </c>
      <c r="J29" s="106"/>
      <c r="K29" s="111"/>
      <c r="L29" s="106"/>
      <c r="M29" s="106"/>
    </row>
    <row r="30" spans="1:13" ht="58.5" customHeight="1">
      <c r="A30" s="94" t="s">
        <v>141</v>
      </c>
      <c r="B30" s="95"/>
      <c r="C30" s="90" t="s">
        <v>35</v>
      </c>
      <c r="D30" s="97" t="s">
        <v>252</v>
      </c>
      <c r="E30" s="107">
        <f>E31+E33</f>
        <v>250</v>
      </c>
      <c r="J30" s="309"/>
      <c r="K30" s="309"/>
      <c r="L30" s="309"/>
      <c r="M30" s="309"/>
    </row>
    <row r="31" spans="1:13" ht="54" customHeight="1">
      <c r="A31" s="112" t="s">
        <v>158</v>
      </c>
      <c r="B31" s="95"/>
      <c r="C31" s="90" t="s">
        <v>36</v>
      </c>
      <c r="D31" s="113" t="s">
        <v>37</v>
      </c>
      <c r="E31" s="110">
        <f>E32</f>
        <v>250</v>
      </c>
      <c r="J31" s="316"/>
      <c r="K31" s="316"/>
      <c r="L31" s="316"/>
      <c r="M31" s="316"/>
    </row>
    <row r="32" spans="1:13" ht="93" customHeight="1">
      <c r="A32" s="102" t="s">
        <v>253</v>
      </c>
      <c r="B32" s="95">
        <v>978</v>
      </c>
      <c r="C32" s="103" t="s">
        <v>38</v>
      </c>
      <c r="D32" s="109" t="s">
        <v>101</v>
      </c>
      <c r="E32" s="135">
        <v>250</v>
      </c>
      <c r="J32" s="310"/>
      <c r="K32" s="111"/>
      <c r="L32" s="310"/>
      <c r="M32" s="311"/>
    </row>
    <row r="33" spans="1:13" ht="96.75" customHeight="1">
      <c r="A33" s="112" t="s">
        <v>232</v>
      </c>
      <c r="B33" s="95"/>
      <c r="C33" s="90" t="s">
        <v>102</v>
      </c>
      <c r="D33" s="115" t="s">
        <v>359</v>
      </c>
      <c r="E33" s="110">
        <f>E34</f>
        <v>0</v>
      </c>
      <c r="J33" s="101"/>
      <c r="K33" s="101"/>
      <c r="L33" s="101"/>
      <c r="M33" s="101"/>
    </row>
    <row r="34" spans="1:13" ht="106.5" customHeight="1">
      <c r="A34" s="108" t="s">
        <v>254</v>
      </c>
      <c r="B34" s="95">
        <v>978</v>
      </c>
      <c r="C34" s="103" t="s">
        <v>107</v>
      </c>
      <c r="D34" s="116" t="s">
        <v>288</v>
      </c>
      <c r="E34" s="135">
        <v>0</v>
      </c>
      <c r="J34" s="314"/>
      <c r="K34" s="111"/>
      <c r="L34" s="314"/>
      <c r="M34" s="314"/>
    </row>
    <row r="35" spans="1:13" ht="45" customHeight="1">
      <c r="A35" s="94" t="s">
        <v>142</v>
      </c>
      <c r="B35" s="95"/>
      <c r="C35" s="90" t="s">
        <v>39</v>
      </c>
      <c r="D35" s="97" t="s">
        <v>360</v>
      </c>
      <c r="E35" s="107">
        <f>E36+E38</f>
        <v>0</v>
      </c>
      <c r="J35" s="313"/>
      <c r="K35" s="313"/>
      <c r="L35" s="313"/>
      <c r="M35" s="313"/>
    </row>
    <row r="36" spans="1:13" ht="16.5" customHeight="1">
      <c r="A36" s="112" t="s">
        <v>159</v>
      </c>
      <c r="B36" s="95"/>
      <c r="C36" s="90" t="s">
        <v>457</v>
      </c>
      <c r="D36" s="113" t="s">
        <v>458</v>
      </c>
      <c r="E36" s="110">
        <v>0</v>
      </c>
      <c r="J36" s="101"/>
      <c r="K36" s="101"/>
      <c r="L36" s="101"/>
      <c r="M36" s="101"/>
    </row>
    <row r="37" spans="1:13" ht="63.75" customHeight="1">
      <c r="A37" s="102" t="s">
        <v>459</v>
      </c>
      <c r="B37" s="95">
        <v>978</v>
      </c>
      <c r="C37" s="103" t="s">
        <v>460</v>
      </c>
      <c r="D37" s="118" t="s">
        <v>461</v>
      </c>
      <c r="E37" s="107"/>
      <c r="J37" s="316"/>
      <c r="K37" s="316"/>
      <c r="L37" s="316"/>
      <c r="M37" s="316"/>
    </row>
    <row r="38" spans="1:13" ht="27.75" customHeight="1">
      <c r="A38" s="112" t="s">
        <v>179</v>
      </c>
      <c r="B38" s="95"/>
      <c r="C38" s="90" t="s">
        <v>361</v>
      </c>
      <c r="D38" s="113" t="s">
        <v>362</v>
      </c>
      <c r="E38" s="107">
        <f>E39</f>
        <v>0</v>
      </c>
      <c r="J38" s="106"/>
      <c r="K38" s="111"/>
      <c r="L38" s="106"/>
      <c r="M38" s="106"/>
    </row>
    <row r="39" spans="1:13" ht="59.25" customHeight="1">
      <c r="A39" s="112" t="s">
        <v>180</v>
      </c>
      <c r="B39" s="95"/>
      <c r="C39" s="90" t="s">
        <v>363</v>
      </c>
      <c r="D39" s="117" t="s">
        <v>364</v>
      </c>
      <c r="E39" s="110">
        <f>E40+E41</f>
        <v>0</v>
      </c>
      <c r="J39" s="314"/>
      <c r="K39" s="111"/>
      <c r="L39" s="314"/>
      <c r="M39" s="314"/>
    </row>
    <row r="40" spans="1:13" ht="89.25" customHeight="1">
      <c r="A40" s="102" t="s">
        <v>181</v>
      </c>
      <c r="B40" s="95">
        <v>867</v>
      </c>
      <c r="C40" s="103" t="s">
        <v>365</v>
      </c>
      <c r="D40" s="109" t="s">
        <v>103</v>
      </c>
      <c r="E40" s="135">
        <v>0</v>
      </c>
      <c r="J40" s="309"/>
      <c r="K40" s="309"/>
      <c r="L40" s="309"/>
      <c r="M40" s="309"/>
    </row>
    <row r="41" spans="1:13" ht="45.75" customHeight="1">
      <c r="A41" s="102" t="s">
        <v>462</v>
      </c>
      <c r="B41" s="95">
        <v>978</v>
      </c>
      <c r="C41" s="103" t="s">
        <v>367</v>
      </c>
      <c r="D41" s="118" t="s">
        <v>366</v>
      </c>
      <c r="E41" s="105">
        <v>0</v>
      </c>
      <c r="J41" s="316"/>
      <c r="K41" s="316"/>
      <c r="L41" s="316"/>
      <c r="M41" s="316"/>
    </row>
    <row r="42" spans="1:13" ht="36" customHeight="1">
      <c r="A42" s="94" t="s">
        <v>132</v>
      </c>
      <c r="B42" s="95"/>
      <c r="C42" s="90" t="s">
        <v>40</v>
      </c>
      <c r="D42" s="97" t="s">
        <v>255</v>
      </c>
      <c r="E42" s="107">
        <v>0</v>
      </c>
      <c r="J42" s="106"/>
      <c r="K42" s="99"/>
      <c r="L42" s="106"/>
      <c r="M42" s="106"/>
    </row>
    <row r="43" spans="1:13" ht="20.25" customHeight="1">
      <c r="A43" s="112" t="s">
        <v>161</v>
      </c>
      <c r="B43" s="95"/>
      <c r="C43" s="90" t="s">
        <v>41</v>
      </c>
      <c r="D43" s="113" t="s">
        <v>256</v>
      </c>
      <c r="E43" s="110">
        <v>0</v>
      </c>
      <c r="J43" s="309"/>
      <c r="K43" s="309"/>
      <c r="L43" s="309"/>
      <c r="M43" s="309"/>
    </row>
    <row r="44" spans="1:13" ht="67.5" customHeight="1">
      <c r="A44" s="102" t="s">
        <v>261</v>
      </c>
      <c r="B44" s="95">
        <v>978</v>
      </c>
      <c r="C44" s="103" t="s">
        <v>42</v>
      </c>
      <c r="D44" s="104" t="s">
        <v>64</v>
      </c>
      <c r="E44" s="105">
        <v>0</v>
      </c>
      <c r="J44" s="313"/>
      <c r="K44" s="99"/>
      <c r="L44" s="313"/>
      <c r="M44" s="313"/>
    </row>
    <row r="45" spans="1:13" ht="24" customHeight="1">
      <c r="A45" s="94" t="s">
        <v>133</v>
      </c>
      <c r="B45" s="95"/>
      <c r="C45" s="96" t="s">
        <v>43</v>
      </c>
      <c r="D45" s="97" t="s">
        <v>257</v>
      </c>
      <c r="E45" s="107">
        <f>E46+E49+E51+E53+E55</f>
        <v>1800</v>
      </c>
      <c r="J45" s="313"/>
      <c r="K45" s="99"/>
      <c r="L45" s="313"/>
      <c r="M45" s="313"/>
    </row>
    <row r="46" spans="1:13" ht="92.25" customHeight="1">
      <c r="A46" s="94" t="s">
        <v>156</v>
      </c>
      <c r="B46" s="250" t="s">
        <v>328</v>
      </c>
      <c r="C46" s="96" t="s">
        <v>44</v>
      </c>
      <c r="D46" s="119" t="s">
        <v>65</v>
      </c>
      <c r="E46" s="98">
        <f>E47+E48</f>
        <v>600</v>
      </c>
      <c r="J46" s="313"/>
      <c r="K46" s="99"/>
      <c r="L46" s="313"/>
      <c r="M46" s="313"/>
    </row>
    <row r="47" spans="1:13" ht="67.5" customHeight="1">
      <c r="A47" s="272" t="s">
        <v>353</v>
      </c>
      <c r="B47" s="303">
        <v>182</v>
      </c>
      <c r="C47" s="103" t="s">
        <v>44</v>
      </c>
      <c r="D47" s="104" t="s">
        <v>65</v>
      </c>
      <c r="E47" s="105">
        <v>600</v>
      </c>
      <c r="J47" s="313"/>
      <c r="K47" s="313"/>
      <c r="L47" s="313"/>
      <c r="M47" s="313"/>
    </row>
    <row r="48" spans="1:13" ht="68.25" customHeight="1">
      <c r="A48" s="272" t="s">
        <v>354</v>
      </c>
      <c r="B48" s="303">
        <v>188</v>
      </c>
      <c r="C48" s="103" t="s">
        <v>44</v>
      </c>
      <c r="D48" s="104" t="s">
        <v>65</v>
      </c>
      <c r="E48" s="105">
        <v>0</v>
      </c>
      <c r="J48" s="314"/>
      <c r="K48" s="111"/>
      <c r="L48" s="314"/>
      <c r="M48" s="314"/>
    </row>
    <row r="49" spans="1:13" ht="45" customHeight="1">
      <c r="A49" s="94" t="s">
        <v>164</v>
      </c>
      <c r="B49" s="95"/>
      <c r="C49" s="96" t="s">
        <v>45</v>
      </c>
      <c r="D49" s="97" t="s">
        <v>258</v>
      </c>
      <c r="E49" s="107">
        <v>0</v>
      </c>
      <c r="J49" s="313"/>
      <c r="K49" s="313"/>
      <c r="L49" s="313"/>
      <c r="M49" s="313"/>
    </row>
    <row r="50" spans="1:13" ht="72" customHeight="1">
      <c r="A50" s="102" t="s">
        <v>165</v>
      </c>
      <c r="B50" s="95">
        <v>182</v>
      </c>
      <c r="C50" s="103" t="s">
        <v>46</v>
      </c>
      <c r="D50" s="104" t="s">
        <v>19</v>
      </c>
      <c r="E50" s="134">
        <v>0</v>
      </c>
      <c r="J50" s="106"/>
      <c r="K50" s="99"/>
      <c r="L50" s="106"/>
      <c r="M50" s="106"/>
    </row>
    <row r="51" spans="1:13" ht="63" customHeight="1">
      <c r="A51" s="94" t="s">
        <v>259</v>
      </c>
      <c r="B51" s="95"/>
      <c r="C51" s="96" t="s">
        <v>47</v>
      </c>
      <c r="D51" s="97" t="s">
        <v>66</v>
      </c>
      <c r="E51" s="107">
        <v>0</v>
      </c>
      <c r="J51" s="316"/>
      <c r="K51" s="316"/>
      <c r="L51" s="316"/>
      <c r="M51" s="316"/>
    </row>
    <row r="52" spans="1:13" ht="91.5" customHeight="1">
      <c r="A52" s="108" t="s">
        <v>260</v>
      </c>
      <c r="B52" s="250" t="s">
        <v>329</v>
      </c>
      <c r="C52" s="103" t="s">
        <v>48</v>
      </c>
      <c r="D52" s="104" t="s">
        <v>67</v>
      </c>
      <c r="E52" s="134">
        <v>0</v>
      </c>
      <c r="J52" s="314"/>
      <c r="K52" s="111"/>
      <c r="L52" s="314"/>
      <c r="M52" s="314"/>
    </row>
    <row r="53" spans="1:13" ht="68.25" customHeight="1">
      <c r="A53" s="94" t="s">
        <v>0</v>
      </c>
      <c r="B53" s="95"/>
      <c r="C53" s="96" t="s">
        <v>304</v>
      </c>
      <c r="D53" s="97" t="s">
        <v>330</v>
      </c>
      <c r="E53" s="107">
        <f>E54</f>
        <v>500</v>
      </c>
      <c r="J53" s="309"/>
      <c r="K53" s="309"/>
      <c r="L53" s="309"/>
      <c r="M53" s="309"/>
    </row>
    <row r="54" spans="1:13" ht="97.5" customHeight="1">
      <c r="A54" s="108" t="s">
        <v>331</v>
      </c>
      <c r="B54" s="318">
        <v>978</v>
      </c>
      <c r="C54" s="103" t="s">
        <v>305</v>
      </c>
      <c r="D54" s="236" t="s">
        <v>332</v>
      </c>
      <c r="E54" s="134">
        <v>500</v>
      </c>
      <c r="J54" s="101"/>
      <c r="K54" s="101"/>
      <c r="L54" s="101"/>
      <c r="M54" s="101"/>
    </row>
    <row r="55" spans="1:13" ht="50.25" customHeight="1">
      <c r="A55" s="94" t="s">
        <v>306</v>
      </c>
      <c r="B55" s="95"/>
      <c r="C55" s="96" t="s">
        <v>68</v>
      </c>
      <c r="D55" s="97" t="s">
        <v>1</v>
      </c>
      <c r="E55" s="107">
        <f>E56</f>
        <v>700</v>
      </c>
      <c r="J55" s="314"/>
      <c r="K55" s="111"/>
      <c r="L55" s="314"/>
      <c r="M55" s="314"/>
    </row>
    <row r="56" spans="1:13" ht="97.5" customHeight="1">
      <c r="A56" s="94" t="s">
        <v>307</v>
      </c>
      <c r="B56" s="95"/>
      <c r="C56" s="96" t="s">
        <v>49</v>
      </c>
      <c r="D56" s="97" t="s">
        <v>69</v>
      </c>
      <c r="E56" s="107">
        <f>E57+E62</f>
        <v>700</v>
      </c>
      <c r="J56" s="314"/>
      <c r="K56" s="111"/>
      <c r="L56" s="314"/>
      <c r="M56" s="314"/>
    </row>
    <row r="57" spans="1:13" ht="66" customHeight="1">
      <c r="A57" s="300" t="s">
        <v>308</v>
      </c>
      <c r="B57" s="301" t="s">
        <v>463</v>
      </c>
      <c r="C57" s="90" t="s">
        <v>50</v>
      </c>
      <c r="D57" s="302" t="s">
        <v>333</v>
      </c>
      <c r="E57" s="253">
        <f>SUM(E58:E61)</f>
        <v>650</v>
      </c>
      <c r="J57" s="314"/>
      <c r="K57" s="111"/>
      <c r="L57" s="314"/>
      <c r="M57" s="314"/>
    </row>
    <row r="58" spans="1:13" ht="66" customHeight="1">
      <c r="A58" s="108" t="s">
        <v>349</v>
      </c>
      <c r="B58" s="270" t="s">
        <v>348</v>
      </c>
      <c r="C58" s="103" t="s">
        <v>50</v>
      </c>
      <c r="D58" s="109" t="s">
        <v>333</v>
      </c>
      <c r="E58" s="135">
        <v>600</v>
      </c>
      <c r="J58" s="314"/>
      <c r="K58" s="111"/>
      <c r="L58" s="314"/>
      <c r="M58" s="314"/>
    </row>
    <row r="59" spans="1:13" ht="66" customHeight="1">
      <c r="A59" s="108" t="s">
        <v>350</v>
      </c>
      <c r="B59" s="270" t="s">
        <v>346</v>
      </c>
      <c r="C59" s="103" t="s">
        <v>50</v>
      </c>
      <c r="D59" s="109" t="s">
        <v>333</v>
      </c>
      <c r="E59" s="135">
        <v>30</v>
      </c>
      <c r="J59" s="314"/>
      <c r="K59" s="111"/>
      <c r="L59" s="314"/>
      <c r="M59" s="314"/>
    </row>
    <row r="60" spans="1:13" ht="67.5" customHeight="1">
      <c r="A60" s="108" t="s">
        <v>351</v>
      </c>
      <c r="B60" s="270" t="s">
        <v>347</v>
      </c>
      <c r="C60" s="103" t="s">
        <v>50</v>
      </c>
      <c r="D60" s="109" t="s">
        <v>333</v>
      </c>
      <c r="E60" s="135">
        <v>20</v>
      </c>
      <c r="J60" s="314"/>
      <c r="K60" s="111"/>
      <c r="L60" s="314"/>
      <c r="M60" s="106"/>
    </row>
    <row r="61" spans="1:13" ht="65.25" customHeight="1">
      <c r="A61" s="108" t="s">
        <v>352</v>
      </c>
      <c r="B61" s="270" t="s">
        <v>464</v>
      </c>
      <c r="C61" s="103" t="s">
        <v>50</v>
      </c>
      <c r="D61" s="109" t="s">
        <v>333</v>
      </c>
      <c r="E61" s="135">
        <v>0</v>
      </c>
      <c r="J61" s="314"/>
      <c r="K61" s="111"/>
      <c r="L61" s="314"/>
      <c r="M61" s="106"/>
    </row>
    <row r="62" spans="1:13" ht="79.5" customHeight="1">
      <c r="A62" s="300" t="s">
        <v>309</v>
      </c>
      <c r="B62" s="301" t="s">
        <v>347</v>
      </c>
      <c r="C62" s="90" t="s">
        <v>51</v>
      </c>
      <c r="D62" s="302" t="s">
        <v>290</v>
      </c>
      <c r="E62" s="98">
        <v>50</v>
      </c>
      <c r="J62" s="309"/>
      <c r="K62" s="309"/>
      <c r="L62" s="309"/>
      <c r="M62" s="309"/>
    </row>
    <row r="63" spans="1:13" ht="20.25" customHeight="1">
      <c r="A63" s="94" t="s">
        <v>2</v>
      </c>
      <c r="B63" s="95"/>
      <c r="C63" s="96" t="s">
        <v>52</v>
      </c>
      <c r="D63" s="97" t="s">
        <v>3</v>
      </c>
      <c r="E63" s="107">
        <f>E64+E66</f>
        <v>0</v>
      </c>
      <c r="J63" s="106"/>
      <c r="K63" s="111"/>
      <c r="L63" s="106"/>
      <c r="M63" s="106"/>
    </row>
    <row r="64" spans="1:13" ht="24.75" customHeight="1">
      <c r="A64" s="94" t="s">
        <v>4</v>
      </c>
      <c r="B64" s="95"/>
      <c r="C64" s="96" t="s">
        <v>53</v>
      </c>
      <c r="D64" s="97" t="s">
        <v>7</v>
      </c>
      <c r="E64" s="107">
        <v>0</v>
      </c>
      <c r="J64" s="313"/>
      <c r="K64" s="313"/>
      <c r="L64" s="313"/>
      <c r="M64" s="313"/>
    </row>
    <row r="65" spans="1:13" ht="57.75" customHeight="1">
      <c r="A65" s="112" t="s">
        <v>8</v>
      </c>
      <c r="B65" s="120">
        <v>978</v>
      </c>
      <c r="C65" s="121" t="s">
        <v>54</v>
      </c>
      <c r="D65" s="109" t="s">
        <v>267</v>
      </c>
      <c r="E65" s="105">
        <v>0</v>
      </c>
      <c r="J65" s="314"/>
      <c r="K65" s="111"/>
      <c r="L65" s="314"/>
      <c r="M65" s="106"/>
    </row>
    <row r="66" spans="1:13" ht="25.5" customHeight="1">
      <c r="A66" s="94" t="s">
        <v>9</v>
      </c>
      <c r="B66" s="95"/>
      <c r="C66" s="96" t="s">
        <v>55</v>
      </c>
      <c r="D66" s="97" t="s">
        <v>10</v>
      </c>
      <c r="E66" s="107">
        <v>0</v>
      </c>
      <c r="J66" s="313"/>
      <c r="K66" s="313"/>
      <c r="L66" s="313"/>
      <c r="M66" s="313"/>
    </row>
    <row r="67" spans="1:13" ht="51.75" customHeight="1">
      <c r="A67" s="112" t="s">
        <v>11</v>
      </c>
      <c r="B67" s="95">
        <v>978</v>
      </c>
      <c r="C67" s="103" t="s">
        <v>56</v>
      </c>
      <c r="D67" s="104" t="s">
        <v>20</v>
      </c>
      <c r="E67" s="124">
        <v>0</v>
      </c>
      <c r="J67" s="313"/>
      <c r="K67" s="313"/>
      <c r="L67" s="313"/>
      <c r="M67" s="313"/>
    </row>
    <row r="68" spans="1:13" ht="28.5" customHeight="1">
      <c r="A68" s="122" t="s">
        <v>12</v>
      </c>
      <c r="B68" s="100"/>
      <c r="C68" s="96" t="s">
        <v>57</v>
      </c>
      <c r="D68" s="123" t="s">
        <v>13</v>
      </c>
      <c r="E68" s="107">
        <f>E69+E81+E83</f>
        <v>2822.3999999999996</v>
      </c>
      <c r="J68" s="315"/>
      <c r="K68" s="315"/>
      <c r="L68" s="315"/>
      <c r="M68" s="315"/>
    </row>
    <row r="69" spans="1:13" ht="44.25" customHeight="1">
      <c r="A69" s="94" t="s">
        <v>240</v>
      </c>
      <c r="B69" s="100"/>
      <c r="C69" s="96" t="s">
        <v>104</v>
      </c>
      <c r="D69" s="97" t="s">
        <v>70</v>
      </c>
      <c r="E69" s="107">
        <f>E70+E72+E74</f>
        <v>2822.3999999999996</v>
      </c>
      <c r="J69" s="314"/>
      <c r="K69" s="111"/>
      <c r="L69" s="314"/>
      <c r="M69" s="314"/>
    </row>
    <row r="70" spans="1:13" ht="23.25" customHeight="1">
      <c r="A70" s="86" t="s">
        <v>146</v>
      </c>
      <c r="B70" s="100"/>
      <c r="C70" s="96" t="s">
        <v>113</v>
      </c>
      <c r="D70" s="97" t="s">
        <v>114</v>
      </c>
      <c r="E70" s="107">
        <v>0</v>
      </c>
      <c r="J70" s="313"/>
      <c r="K70" s="313"/>
      <c r="L70" s="313"/>
      <c r="M70" s="313"/>
    </row>
    <row r="71" spans="1:13" ht="55.5" customHeight="1">
      <c r="A71" s="108" t="s">
        <v>144</v>
      </c>
      <c r="B71" s="95">
        <v>978</v>
      </c>
      <c r="C71" s="103" t="s">
        <v>115</v>
      </c>
      <c r="D71" s="104" t="s">
        <v>116</v>
      </c>
      <c r="E71" s="224">
        <v>0</v>
      </c>
      <c r="J71" s="106"/>
      <c r="K71" s="111"/>
      <c r="L71" s="106"/>
      <c r="M71" s="106"/>
    </row>
    <row r="72" spans="1:13" ht="47.25" customHeight="1">
      <c r="A72" s="94" t="s">
        <v>59</v>
      </c>
      <c r="B72" s="95"/>
      <c r="C72" s="96" t="s">
        <v>58</v>
      </c>
      <c r="D72" s="97" t="s">
        <v>368</v>
      </c>
      <c r="E72" s="107">
        <v>0</v>
      </c>
      <c r="J72" s="313"/>
      <c r="K72" s="313"/>
      <c r="L72" s="313"/>
      <c r="M72" s="313"/>
    </row>
    <row r="73" spans="1:13" ht="51" customHeight="1">
      <c r="A73" s="112" t="s">
        <v>152</v>
      </c>
      <c r="B73" s="95">
        <v>978</v>
      </c>
      <c r="C73" s="90" t="s">
        <v>105</v>
      </c>
      <c r="D73" s="104" t="s">
        <v>106</v>
      </c>
      <c r="E73" s="224">
        <v>0</v>
      </c>
      <c r="J73" s="314"/>
      <c r="K73" s="314"/>
      <c r="L73" s="314"/>
      <c r="M73" s="314"/>
    </row>
    <row r="74" spans="1:13" ht="47.25" customHeight="1">
      <c r="A74" s="94" t="s">
        <v>117</v>
      </c>
      <c r="B74" s="95"/>
      <c r="C74" s="96" t="s">
        <v>60</v>
      </c>
      <c r="D74" s="97" t="s">
        <v>108</v>
      </c>
      <c r="E74" s="107">
        <f>E75+E78</f>
        <v>2822.3999999999996</v>
      </c>
      <c r="J74" s="314"/>
      <c r="K74" s="111"/>
      <c r="L74" s="314"/>
      <c r="M74" s="106"/>
    </row>
    <row r="75" spans="1:13" ht="84" customHeight="1">
      <c r="A75" s="343" t="s">
        <v>189</v>
      </c>
      <c r="B75" s="187"/>
      <c r="C75" s="90" t="s">
        <v>110</v>
      </c>
      <c r="D75" s="97" t="s">
        <v>109</v>
      </c>
      <c r="E75" s="110">
        <f>E76+E77</f>
        <v>1278.6</v>
      </c>
      <c r="J75" s="106"/>
      <c r="K75" s="111"/>
      <c r="L75" s="106"/>
      <c r="M75" s="106"/>
    </row>
    <row r="76" spans="1:13" ht="78.75" customHeight="1">
      <c r="A76" s="108" t="s">
        <v>220</v>
      </c>
      <c r="B76" s="95">
        <v>978</v>
      </c>
      <c r="C76" s="90" t="s">
        <v>79</v>
      </c>
      <c r="D76" s="104" t="s">
        <v>80</v>
      </c>
      <c r="E76" s="224">
        <f>1232.8+40.8</f>
        <v>1273.6</v>
      </c>
      <c r="J76" s="314"/>
      <c r="K76" s="314"/>
      <c r="L76" s="314"/>
      <c r="M76" s="314"/>
    </row>
    <row r="77" spans="1:13" ht="108" customHeight="1">
      <c r="A77" s="108" t="s">
        <v>229</v>
      </c>
      <c r="B77" s="95">
        <v>978</v>
      </c>
      <c r="C77" s="90" t="s">
        <v>81</v>
      </c>
      <c r="D77" s="236" t="s">
        <v>83</v>
      </c>
      <c r="E77" s="105">
        <v>5</v>
      </c>
      <c r="J77" s="111"/>
      <c r="K77" s="111"/>
      <c r="L77" s="111"/>
      <c r="M77" s="111"/>
    </row>
    <row r="78" spans="1:13" ht="86.25" customHeight="1">
      <c r="A78" s="343" t="s">
        <v>190</v>
      </c>
      <c r="B78" s="187"/>
      <c r="C78" s="90" t="s">
        <v>85</v>
      </c>
      <c r="D78" s="113" t="s">
        <v>289</v>
      </c>
      <c r="E78" s="110">
        <f>E79+E80</f>
        <v>1543.8</v>
      </c>
      <c r="J78" s="111"/>
      <c r="K78" s="111"/>
      <c r="L78" s="111"/>
      <c r="M78" s="111"/>
    </row>
    <row r="79" spans="1:13" ht="59.25" customHeight="1">
      <c r="A79" s="108" t="s">
        <v>221</v>
      </c>
      <c r="B79" s="95">
        <v>978</v>
      </c>
      <c r="C79" s="103" t="s">
        <v>111</v>
      </c>
      <c r="D79" s="104" t="s">
        <v>86</v>
      </c>
      <c r="E79" s="224">
        <v>1203.6</v>
      </c>
      <c r="J79" s="313"/>
      <c r="K79" s="313"/>
      <c r="L79" s="313"/>
      <c r="M79" s="313"/>
    </row>
    <row r="80" spans="1:13" ht="54" customHeight="1">
      <c r="A80" s="108" t="s">
        <v>87</v>
      </c>
      <c r="B80" s="95">
        <v>978</v>
      </c>
      <c r="C80" s="103" t="s">
        <v>112</v>
      </c>
      <c r="D80" s="104" t="s">
        <v>266</v>
      </c>
      <c r="E80" s="224">
        <v>340.2</v>
      </c>
      <c r="J80" s="111"/>
      <c r="K80" s="111"/>
      <c r="L80" s="111"/>
      <c r="M80" s="111"/>
    </row>
    <row r="81" spans="1:13" ht="24.75" customHeight="1">
      <c r="A81" s="125" t="s">
        <v>244</v>
      </c>
      <c r="B81" s="256"/>
      <c r="C81" s="126" t="s">
        <v>61</v>
      </c>
      <c r="D81" s="271" t="s">
        <v>14</v>
      </c>
      <c r="E81" s="127">
        <v>0</v>
      </c>
      <c r="J81" s="308"/>
      <c r="K81" s="308"/>
      <c r="L81" s="308"/>
      <c r="M81" s="308"/>
    </row>
    <row r="82" spans="1:13" ht="55.5" customHeight="1">
      <c r="A82" s="108" t="s">
        <v>145</v>
      </c>
      <c r="B82" s="95">
        <v>978</v>
      </c>
      <c r="C82" s="272" t="s">
        <v>62</v>
      </c>
      <c r="D82" s="104" t="s">
        <v>25</v>
      </c>
      <c r="E82" s="224">
        <v>0</v>
      </c>
      <c r="J82" s="87"/>
      <c r="K82" s="87"/>
      <c r="L82" s="87"/>
      <c r="M82" s="87"/>
    </row>
    <row r="83" spans="1:13" ht="108" customHeight="1">
      <c r="A83" s="273" t="s">
        <v>88</v>
      </c>
      <c r="B83" s="274">
        <v>978</v>
      </c>
      <c r="C83" s="275" t="s">
        <v>89</v>
      </c>
      <c r="D83" s="276" t="s">
        <v>84</v>
      </c>
      <c r="E83" s="277">
        <v>0</v>
      </c>
      <c r="J83" s="315"/>
      <c r="K83" s="315"/>
      <c r="L83" s="315"/>
      <c r="M83" s="315"/>
    </row>
    <row r="84" spans="1:12" s="75" customFormat="1" ht="96" customHeight="1">
      <c r="A84" s="278"/>
      <c r="B84" s="128"/>
      <c r="C84" s="279"/>
      <c r="D84" s="280" t="s">
        <v>90</v>
      </c>
      <c r="E84" s="129"/>
      <c r="F84" s="74"/>
      <c r="G84" s="84"/>
      <c r="H84" s="84"/>
      <c r="I84" s="93"/>
      <c r="L84" s="74"/>
    </row>
    <row r="85" spans="1:12" s="75" customFormat="1" ht="15.75">
      <c r="A85" s="281"/>
      <c r="B85" s="254"/>
      <c r="C85" s="281"/>
      <c r="D85" s="344" t="s">
        <v>15</v>
      </c>
      <c r="E85" s="132">
        <f>E68+E14</f>
        <v>37831.6</v>
      </c>
      <c r="L85" s="74"/>
    </row>
    <row r="86" spans="6:12" s="75" customFormat="1" ht="12.75">
      <c r="F86" s="163"/>
      <c r="H86" s="130"/>
      <c r="I86" s="93"/>
      <c r="L86" s="74"/>
    </row>
    <row r="87" spans="1:12" s="75" customFormat="1" ht="12.75">
      <c r="A87" s="162"/>
      <c r="B87" s="163"/>
      <c r="C87" s="163"/>
      <c r="D87" s="163"/>
      <c r="E87" s="162"/>
      <c r="F87" s="74"/>
      <c r="G87" s="84"/>
      <c r="H87" s="84"/>
      <c r="L87" s="74"/>
    </row>
    <row r="88" spans="1:12" s="75" customFormat="1" ht="12.75">
      <c r="A88" s="74"/>
      <c r="B88" s="74"/>
      <c r="C88" s="74"/>
      <c r="D88" s="74"/>
      <c r="E88" s="74"/>
      <c r="F88" s="74"/>
      <c r="G88" s="84"/>
      <c r="H88" s="84"/>
      <c r="I88" s="93"/>
      <c r="L88" s="74"/>
    </row>
    <row r="89" spans="1:12" s="75" customFormat="1" ht="12.75">
      <c r="A89" s="74"/>
      <c r="B89" s="74"/>
      <c r="C89" s="74"/>
      <c r="D89" s="342"/>
      <c r="E89" s="345"/>
      <c r="F89" s="74"/>
      <c r="G89" s="84"/>
      <c r="H89" s="84"/>
      <c r="I89" s="93"/>
      <c r="L89" s="74"/>
    </row>
    <row r="90" spans="1:12" s="75" customFormat="1" ht="12.75">
      <c r="A90" s="74"/>
      <c r="B90" s="74"/>
      <c r="C90" s="74"/>
      <c r="D90" s="74"/>
      <c r="E90" s="317"/>
      <c r="F90" s="133"/>
      <c r="G90" s="133"/>
      <c r="H90" s="133"/>
      <c r="I90" s="133"/>
      <c r="L90" s="74"/>
    </row>
    <row r="91" spans="1:12" s="75" customFormat="1" ht="12.75">
      <c r="A91" s="74"/>
      <c r="B91" s="74"/>
      <c r="C91" s="74"/>
      <c r="D91" s="74"/>
      <c r="E91" s="74"/>
      <c r="F91" s="74"/>
      <c r="G91" s="84"/>
      <c r="H91" s="84"/>
      <c r="I91" s="93"/>
      <c r="L91" s="74"/>
    </row>
    <row r="92" spans="1:12" s="75" customFormat="1" ht="12.75">
      <c r="A92" s="74"/>
      <c r="B92" s="74"/>
      <c r="C92" s="74"/>
      <c r="D92" s="74"/>
      <c r="E92" s="74"/>
      <c r="F92" s="74"/>
      <c r="G92" s="84"/>
      <c r="H92" s="84"/>
      <c r="L92" s="74"/>
    </row>
    <row r="94" spans="1:12" s="75" customFormat="1" ht="12.75">
      <c r="A94" s="74"/>
      <c r="B94" s="74"/>
      <c r="C94" s="74"/>
      <c r="D94" s="74"/>
      <c r="E94" s="74"/>
      <c r="F94" s="74"/>
      <c r="G94" s="84"/>
      <c r="H94" s="84"/>
      <c r="L94" s="74"/>
    </row>
    <row r="95" spans="1:12" s="75" customFormat="1" ht="12.75">
      <c r="A95" s="74"/>
      <c r="B95" s="74"/>
      <c r="C95" s="74"/>
      <c r="D95" s="74"/>
      <c r="E95" s="74"/>
      <c r="F95" s="74"/>
      <c r="G95" s="84"/>
      <c r="H95" s="84"/>
      <c r="L95" s="74"/>
    </row>
    <row r="96" spans="1:12" s="75" customFormat="1" ht="12.75">
      <c r="A96" s="74"/>
      <c r="B96" s="74"/>
      <c r="C96" s="74"/>
      <c r="D96" s="74"/>
      <c r="E96" s="74"/>
      <c r="F96" s="74"/>
      <c r="G96" s="84"/>
      <c r="H96" s="84"/>
      <c r="L96" s="74"/>
    </row>
    <row r="97" spans="1:12" s="75" customFormat="1" ht="12.75">
      <c r="A97" s="74"/>
      <c r="B97" s="74"/>
      <c r="C97" s="74"/>
      <c r="D97" s="74"/>
      <c r="E97" s="74"/>
      <c r="F97" s="74"/>
      <c r="G97" s="84"/>
      <c r="H97" s="84"/>
      <c r="L97" s="74"/>
    </row>
    <row r="98" spans="1:12" s="75" customFormat="1" ht="12.75">
      <c r="A98" s="74"/>
      <c r="B98" s="74"/>
      <c r="C98" s="74"/>
      <c r="D98" s="74"/>
      <c r="E98" s="74"/>
      <c r="F98" s="74"/>
      <c r="G98" s="84"/>
      <c r="H98" s="84"/>
      <c r="L98" s="74"/>
    </row>
    <row r="99" spans="1:12" s="75" customFormat="1" ht="12.75">
      <c r="A99" s="74"/>
      <c r="B99" s="74"/>
      <c r="C99" s="74"/>
      <c r="D99" s="74"/>
      <c r="E99" s="74"/>
      <c r="F99" s="74"/>
      <c r="G99" s="84"/>
      <c r="H99" s="84"/>
      <c r="L99" s="74"/>
    </row>
    <row r="100" spans="1:12" s="75" customFormat="1" ht="12.75">
      <c r="A100" s="74"/>
      <c r="B100" s="74"/>
      <c r="C100" s="74"/>
      <c r="D100" s="74"/>
      <c r="E100" s="74"/>
      <c r="F100" s="74"/>
      <c r="G100" s="84"/>
      <c r="H100" s="84"/>
      <c r="L100" s="74"/>
    </row>
    <row r="101" spans="1:12" s="75" customFormat="1" ht="12.75">
      <c r="A101" s="74"/>
      <c r="B101" s="74"/>
      <c r="C101" s="74"/>
      <c r="D101" s="74"/>
      <c r="E101" s="74"/>
      <c r="F101" s="74"/>
      <c r="G101" s="84"/>
      <c r="H101" s="84"/>
      <c r="L101" s="74"/>
    </row>
    <row r="102" spans="1:12" s="75" customFormat="1" ht="12.75">
      <c r="A102" s="74"/>
      <c r="B102" s="74"/>
      <c r="C102" s="74"/>
      <c r="D102" s="74"/>
      <c r="E102" s="74"/>
      <c r="F102" s="74"/>
      <c r="G102" s="84"/>
      <c r="H102" s="84"/>
      <c r="L102" s="74"/>
    </row>
    <row r="103" spans="1:12" s="75" customFormat="1" ht="12.75">
      <c r="A103" s="74"/>
      <c r="B103" s="74"/>
      <c r="C103" s="74"/>
      <c r="D103" s="74"/>
      <c r="E103" s="74"/>
      <c r="F103" s="74"/>
      <c r="G103" s="84"/>
      <c r="H103" s="84"/>
      <c r="L103" s="74"/>
    </row>
    <row r="104" spans="1:12" s="75" customFormat="1" ht="12.75">
      <c r="A104" s="74"/>
      <c r="B104" s="74"/>
      <c r="C104" s="74"/>
      <c r="D104" s="74"/>
      <c r="E104" s="74"/>
      <c r="F104" s="74"/>
      <c r="G104" s="84"/>
      <c r="H104" s="84"/>
      <c r="L104" s="74"/>
    </row>
    <row r="105" spans="1:12" s="75" customFormat="1" ht="12.75">
      <c r="A105" s="74"/>
      <c r="B105" s="74"/>
      <c r="C105" s="74"/>
      <c r="D105" s="74"/>
      <c r="E105" s="74"/>
      <c r="F105" s="74"/>
      <c r="G105" s="84"/>
      <c r="H105" s="84"/>
      <c r="L105" s="74"/>
    </row>
    <row r="106" spans="1:12" s="75" customFormat="1" ht="12.75">
      <c r="A106" s="74"/>
      <c r="B106" s="74"/>
      <c r="C106" s="74"/>
      <c r="D106" s="74"/>
      <c r="E106" s="74"/>
      <c r="F106" s="74"/>
      <c r="G106" s="84"/>
      <c r="H106" s="84"/>
      <c r="L106" s="74"/>
    </row>
    <row r="107" spans="1:12" s="75" customFormat="1" ht="12.75">
      <c r="A107" s="74"/>
      <c r="B107" s="74"/>
      <c r="C107" s="74"/>
      <c r="D107" s="74"/>
      <c r="E107" s="74"/>
      <c r="F107" s="74"/>
      <c r="G107" s="84"/>
      <c r="H107" s="84"/>
      <c r="L107" s="74"/>
    </row>
    <row r="108" spans="1:12" s="75" customFormat="1" ht="12.75">
      <c r="A108" s="74"/>
      <c r="B108" s="74"/>
      <c r="C108" s="74"/>
      <c r="D108" s="74"/>
      <c r="E108" s="74"/>
      <c r="F108" s="74"/>
      <c r="G108" s="84"/>
      <c r="H108" s="84"/>
      <c r="L108" s="74"/>
    </row>
    <row r="109" spans="1:12" s="75" customFormat="1" ht="12.75">
      <c r="A109" s="74"/>
      <c r="B109" s="74"/>
      <c r="C109" s="74"/>
      <c r="D109" s="74"/>
      <c r="E109" s="74"/>
      <c r="F109" s="74"/>
      <c r="G109" s="84"/>
      <c r="H109" s="84"/>
      <c r="L109" s="74"/>
    </row>
    <row r="110" spans="1:12" s="75" customFormat="1" ht="12.75">
      <c r="A110" s="74"/>
      <c r="B110" s="74"/>
      <c r="C110" s="74"/>
      <c r="D110" s="74"/>
      <c r="E110" s="74"/>
      <c r="F110" s="74"/>
      <c r="G110" s="84"/>
      <c r="H110" s="84"/>
      <c r="L110" s="74"/>
    </row>
    <row r="111" spans="1:12" s="75" customFormat="1" ht="12.75">
      <c r="A111" s="74"/>
      <c r="B111" s="74"/>
      <c r="C111" s="74"/>
      <c r="D111" s="74"/>
      <c r="E111" s="74"/>
      <c r="F111" s="74"/>
      <c r="G111" s="84"/>
      <c r="H111" s="84"/>
      <c r="L111" s="74"/>
    </row>
    <row r="112" spans="1:12" s="75" customFormat="1" ht="12.75">
      <c r="A112" s="74"/>
      <c r="B112" s="74"/>
      <c r="C112" s="74"/>
      <c r="D112" s="74"/>
      <c r="E112" s="74"/>
      <c r="F112" s="74"/>
      <c r="G112" s="84"/>
      <c r="H112" s="84"/>
      <c r="L112" s="74"/>
    </row>
    <row r="113" spans="1:12" s="75" customFormat="1" ht="12.75">
      <c r="A113" s="74"/>
      <c r="B113" s="74"/>
      <c r="C113" s="74"/>
      <c r="D113" s="74"/>
      <c r="E113" s="74"/>
      <c r="F113" s="74"/>
      <c r="G113" s="84"/>
      <c r="H113" s="84"/>
      <c r="L113" s="74"/>
    </row>
    <row r="114" spans="1:12" s="75" customFormat="1" ht="12.75">
      <c r="A114" s="74"/>
      <c r="B114" s="74"/>
      <c r="C114" s="74"/>
      <c r="D114" s="74"/>
      <c r="E114" s="74"/>
      <c r="F114" s="74"/>
      <c r="G114" s="84"/>
      <c r="H114" s="84"/>
      <c r="L114" s="74"/>
    </row>
    <row r="115" spans="1:12" s="75" customFormat="1" ht="12.75">
      <c r="A115" s="74"/>
      <c r="B115" s="74"/>
      <c r="C115" s="74"/>
      <c r="D115" s="74"/>
      <c r="E115" s="74"/>
      <c r="F115" s="74"/>
      <c r="G115" s="84"/>
      <c r="H115" s="84"/>
      <c r="L115" s="74"/>
    </row>
    <row r="116" spans="1:12" s="75" customFormat="1" ht="12.75">
      <c r="A116" s="74"/>
      <c r="B116" s="74"/>
      <c r="C116" s="74"/>
      <c r="D116" s="74"/>
      <c r="E116" s="74"/>
      <c r="F116" s="74"/>
      <c r="G116" s="84"/>
      <c r="H116" s="84"/>
      <c r="L116" s="74"/>
    </row>
    <row r="117" spans="1:12" s="75" customFormat="1" ht="12.75">
      <c r="A117" s="74"/>
      <c r="B117" s="74"/>
      <c r="C117" s="74"/>
      <c r="D117" s="74"/>
      <c r="E117" s="74"/>
      <c r="F117" s="74"/>
      <c r="G117" s="84"/>
      <c r="H117" s="84"/>
      <c r="L117" s="74"/>
    </row>
    <row r="118" spans="1:12" s="75" customFormat="1" ht="12.75">
      <c r="A118" s="74"/>
      <c r="B118" s="74"/>
      <c r="C118" s="74"/>
      <c r="D118" s="74"/>
      <c r="E118" s="74"/>
      <c r="F118" s="74"/>
      <c r="G118" s="84"/>
      <c r="H118" s="84"/>
      <c r="L118" s="74"/>
    </row>
    <row r="119" spans="1:12" s="75" customFormat="1" ht="12.75">
      <c r="A119" s="74"/>
      <c r="B119" s="74"/>
      <c r="C119" s="74"/>
      <c r="D119" s="74"/>
      <c r="E119" s="74"/>
      <c r="F119" s="74"/>
      <c r="G119" s="84"/>
      <c r="H119" s="84"/>
      <c r="L119" s="74"/>
    </row>
    <row r="120" spans="1:12" s="75" customFormat="1" ht="12.75">
      <c r="A120" s="74"/>
      <c r="B120" s="74"/>
      <c r="C120" s="74"/>
      <c r="D120" s="74"/>
      <c r="E120" s="74"/>
      <c r="F120" s="74"/>
      <c r="G120" s="84"/>
      <c r="H120" s="84"/>
      <c r="L120" s="74"/>
    </row>
    <row r="121" spans="1:12" s="75" customFormat="1" ht="12.75">
      <c r="A121" s="74"/>
      <c r="B121" s="74"/>
      <c r="C121" s="74"/>
      <c r="D121" s="74"/>
      <c r="E121" s="74"/>
      <c r="F121" s="74"/>
      <c r="G121" s="84"/>
      <c r="H121" s="84"/>
      <c r="L121" s="74"/>
    </row>
    <row r="122" spans="1:12" s="75" customFormat="1" ht="12.75">
      <c r="A122" s="74"/>
      <c r="B122" s="74"/>
      <c r="C122" s="74"/>
      <c r="D122" s="74"/>
      <c r="E122" s="74"/>
      <c r="F122" s="74"/>
      <c r="G122" s="84"/>
      <c r="H122" s="84"/>
      <c r="L122" s="74"/>
    </row>
    <row r="123" spans="1:12" s="75" customFormat="1" ht="12.75">
      <c r="A123" s="74"/>
      <c r="B123" s="74"/>
      <c r="C123" s="74"/>
      <c r="D123" s="74"/>
      <c r="E123" s="74"/>
      <c r="F123" s="74"/>
      <c r="G123" s="84"/>
      <c r="H123" s="84"/>
      <c r="L123" s="74"/>
    </row>
    <row r="124" spans="1:12" s="75" customFormat="1" ht="12.75">
      <c r="A124" s="74"/>
      <c r="B124" s="74"/>
      <c r="C124" s="74"/>
      <c r="D124" s="74"/>
      <c r="E124" s="74"/>
      <c r="F124" s="74"/>
      <c r="G124" s="84"/>
      <c r="H124" s="84"/>
      <c r="L124" s="74"/>
    </row>
    <row r="125" spans="1:12" s="75" customFormat="1" ht="12.75">
      <c r="A125" s="74"/>
      <c r="B125" s="74"/>
      <c r="C125" s="74"/>
      <c r="D125" s="74"/>
      <c r="E125" s="74"/>
      <c r="F125" s="74"/>
      <c r="G125" s="84"/>
      <c r="H125" s="84"/>
      <c r="L125" s="74"/>
    </row>
    <row r="126" spans="1:12" s="75" customFormat="1" ht="12.75">
      <c r="A126" s="74"/>
      <c r="B126" s="74"/>
      <c r="C126" s="74"/>
      <c r="D126" s="74"/>
      <c r="E126" s="74"/>
      <c r="F126" s="74"/>
      <c r="G126" s="84"/>
      <c r="H126" s="84"/>
      <c r="L126" s="74"/>
    </row>
    <row r="127" spans="1:12" s="75" customFormat="1" ht="12.75">
      <c r="A127" s="74"/>
      <c r="B127" s="74"/>
      <c r="C127" s="74"/>
      <c r="D127" s="74"/>
      <c r="E127" s="74"/>
      <c r="F127" s="74"/>
      <c r="G127" s="84"/>
      <c r="H127" s="84"/>
      <c r="L127" s="74"/>
    </row>
    <row r="128" spans="1:12" s="75" customFormat="1" ht="12.75">
      <c r="A128" s="74"/>
      <c r="B128" s="74"/>
      <c r="C128" s="74"/>
      <c r="D128" s="74"/>
      <c r="E128" s="74"/>
      <c r="F128" s="74"/>
      <c r="G128" s="84"/>
      <c r="H128" s="84"/>
      <c r="L128" s="74"/>
    </row>
    <row r="129" spans="1:12" s="75" customFormat="1" ht="12.75">
      <c r="A129" s="74"/>
      <c r="B129" s="74"/>
      <c r="C129" s="74"/>
      <c r="D129" s="74"/>
      <c r="E129" s="74"/>
      <c r="F129" s="74"/>
      <c r="G129" s="84"/>
      <c r="H129" s="84"/>
      <c r="L129" s="74"/>
    </row>
    <row r="130" spans="1:12" s="75" customFormat="1" ht="12.75">
      <c r="A130" s="74"/>
      <c r="B130" s="74"/>
      <c r="C130" s="74"/>
      <c r="D130" s="74"/>
      <c r="E130" s="74"/>
      <c r="F130" s="74"/>
      <c r="G130" s="84"/>
      <c r="H130" s="84"/>
      <c r="L130" s="74"/>
    </row>
    <row r="131" spans="1:12" s="75" customFormat="1" ht="12.75">
      <c r="A131" s="74"/>
      <c r="B131" s="74"/>
      <c r="C131" s="74"/>
      <c r="D131" s="74"/>
      <c r="E131" s="74"/>
      <c r="F131" s="74"/>
      <c r="G131" s="84"/>
      <c r="H131" s="84"/>
      <c r="L131" s="74"/>
    </row>
    <row r="132" spans="1:12" s="75" customFormat="1" ht="12.75">
      <c r="A132" s="74"/>
      <c r="B132" s="74"/>
      <c r="C132" s="74"/>
      <c r="D132" s="74"/>
      <c r="E132" s="74"/>
      <c r="F132" s="74"/>
      <c r="G132" s="84"/>
      <c r="H132" s="84"/>
      <c r="L132" s="74"/>
    </row>
    <row r="133" spans="1:12" s="75" customFormat="1" ht="12.75">
      <c r="A133" s="74"/>
      <c r="B133" s="74"/>
      <c r="C133" s="74"/>
      <c r="D133" s="74"/>
      <c r="E133" s="74"/>
      <c r="F133" s="74"/>
      <c r="G133" s="84"/>
      <c r="H133" s="84"/>
      <c r="L133" s="74"/>
    </row>
    <row r="134" spans="1:12" s="75" customFormat="1" ht="12.75">
      <c r="A134" s="74"/>
      <c r="B134" s="74"/>
      <c r="C134" s="74"/>
      <c r="D134" s="74"/>
      <c r="E134" s="74"/>
      <c r="F134" s="74"/>
      <c r="G134" s="84"/>
      <c r="H134" s="84"/>
      <c r="L134" s="74"/>
    </row>
    <row r="135" spans="1:12" s="75" customFormat="1" ht="12.75">
      <c r="A135" s="74"/>
      <c r="B135" s="74"/>
      <c r="C135" s="74"/>
      <c r="D135" s="74"/>
      <c r="E135" s="74"/>
      <c r="F135" s="74"/>
      <c r="G135" s="84"/>
      <c r="H135" s="84"/>
      <c r="L135" s="74"/>
    </row>
    <row r="136" spans="1:12" s="75" customFormat="1" ht="12.75">
      <c r="A136" s="74"/>
      <c r="B136" s="74"/>
      <c r="C136" s="74"/>
      <c r="D136" s="74"/>
      <c r="E136" s="74"/>
      <c r="F136" s="74"/>
      <c r="G136" s="84"/>
      <c r="H136" s="84"/>
      <c r="L136" s="74"/>
    </row>
    <row r="137" spans="1:12" s="75" customFormat="1" ht="12.75">
      <c r="A137" s="74"/>
      <c r="B137" s="74"/>
      <c r="C137" s="74"/>
      <c r="D137" s="74"/>
      <c r="E137" s="74"/>
      <c r="F137" s="74"/>
      <c r="G137" s="84"/>
      <c r="H137" s="84"/>
      <c r="L137" s="74"/>
    </row>
    <row r="138" spans="1:12" s="75" customFormat="1" ht="12.75">
      <c r="A138" s="74"/>
      <c r="B138" s="74"/>
      <c r="C138" s="74"/>
      <c r="D138" s="74"/>
      <c r="E138" s="74"/>
      <c r="F138" s="74"/>
      <c r="G138" s="84"/>
      <c r="H138" s="84"/>
      <c r="L138" s="74"/>
    </row>
    <row r="139" spans="1:12" s="75" customFormat="1" ht="12.75">
      <c r="A139" s="74"/>
      <c r="B139" s="74"/>
      <c r="C139" s="74"/>
      <c r="D139" s="74"/>
      <c r="E139" s="74"/>
      <c r="F139" s="74"/>
      <c r="G139" s="84"/>
      <c r="H139" s="84"/>
      <c r="L139" s="74"/>
    </row>
    <row r="140" spans="1:12" s="75" customFormat="1" ht="12.75">
      <c r="A140" s="74"/>
      <c r="B140" s="74"/>
      <c r="C140" s="74"/>
      <c r="D140" s="74"/>
      <c r="E140" s="74"/>
      <c r="F140" s="74"/>
      <c r="G140" s="84"/>
      <c r="H140" s="84"/>
      <c r="L140" s="74"/>
    </row>
    <row r="141" spans="1:12" s="75" customFormat="1" ht="12.75">
      <c r="A141" s="74"/>
      <c r="B141" s="74"/>
      <c r="C141" s="74"/>
      <c r="D141" s="74"/>
      <c r="E141" s="74"/>
      <c r="F141" s="74"/>
      <c r="G141" s="84"/>
      <c r="H141" s="84"/>
      <c r="L141" s="74"/>
    </row>
    <row r="142" spans="1:12" s="75" customFormat="1" ht="12.75">
      <c r="A142" s="74"/>
      <c r="B142" s="74"/>
      <c r="C142" s="74"/>
      <c r="D142" s="74"/>
      <c r="E142" s="74"/>
      <c r="F142" s="74"/>
      <c r="G142" s="84"/>
      <c r="H142" s="84"/>
      <c r="L142" s="74"/>
    </row>
    <row r="143" spans="1:12" s="75" customFormat="1" ht="12.75">
      <c r="A143" s="74"/>
      <c r="B143" s="74"/>
      <c r="C143" s="74"/>
      <c r="D143" s="74"/>
      <c r="E143" s="74"/>
      <c r="F143" s="74"/>
      <c r="G143" s="84"/>
      <c r="H143" s="84"/>
      <c r="L143" s="74"/>
    </row>
    <row r="144" spans="1:12" s="75" customFormat="1" ht="12.75">
      <c r="A144" s="74"/>
      <c r="B144" s="74"/>
      <c r="C144" s="74"/>
      <c r="D144" s="74"/>
      <c r="E144" s="74"/>
      <c r="F144" s="74"/>
      <c r="G144" s="84"/>
      <c r="H144" s="84"/>
      <c r="L144" s="74"/>
    </row>
    <row r="145" spans="1:12" s="75" customFormat="1" ht="12.75">
      <c r="A145" s="74"/>
      <c r="B145" s="74"/>
      <c r="C145" s="74"/>
      <c r="D145" s="74"/>
      <c r="E145" s="74"/>
      <c r="F145" s="74"/>
      <c r="G145" s="84"/>
      <c r="H145" s="84"/>
      <c r="L145" s="74"/>
    </row>
    <row r="146" spans="1:12" s="75" customFormat="1" ht="12.75">
      <c r="A146" s="74"/>
      <c r="B146" s="74"/>
      <c r="C146" s="74"/>
      <c r="D146" s="74"/>
      <c r="E146" s="74"/>
      <c r="F146" s="74"/>
      <c r="G146" s="84"/>
      <c r="H146" s="84"/>
      <c r="L146" s="74"/>
    </row>
    <row r="147" spans="1:12" s="75" customFormat="1" ht="12.75">
      <c r="A147" s="74"/>
      <c r="B147" s="74"/>
      <c r="C147" s="74"/>
      <c r="D147" s="74"/>
      <c r="E147" s="74"/>
      <c r="F147" s="74"/>
      <c r="G147" s="84"/>
      <c r="H147" s="84"/>
      <c r="L147" s="74"/>
    </row>
    <row r="148" spans="1:12" s="75" customFormat="1" ht="12.75">
      <c r="A148" s="74"/>
      <c r="B148" s="74"/>
      <c r="C148" s="74"/>
      <c r="D148" s="74"/>
      <c r="E148" s="74"/>
      <c r="F148" s="74"/>
      <c r="G148" s="84"/>
      <c r="H148" s="84"/>
      <c r="L148" s="74"/>
    </row>
    <row r="149" spans="1:12" s="75" customFormat="1" ht="12.75">
      <c r="A149" s="74"/>
      <c r="B149" s="74"/>
      <c r="C149" s="74"/>
      <c r="D149" s="74"/>
      <c r="E149" s="74"/>
      <c r="F149" s="74"/>
      <c r="G149" s="84"/>
      <c r="H149" s="84"/>
      <c r="L149" s="74"/>
    </row>
    <row r="150" spans="1:12" s="75" customFormat="1" ht="12.75">
      <c r="A150" s="74"/>
      <c r="B150" s="74"/>
      <c r="C150" s="74"/>
      <c r="D150" s="74"/>
      <c r="E150" s="74"/>
      <c r="F150" s="74"/>
      <c r="G150" s="84"/>
      <c r="H150" s="84"/>
      <c r="L150" s="74"/>
    </row>
    <row r="151" spans="1:12" s="75" customFormat="1" ht="12.75">
      <c r="A151" s="74"/>
      <c r="B151" s="74"/>
      <c r="C151" s="74"/>
      <c r="D151" s="74"/>
      <c r="E151" s="74"/>
      <c r="F151" s="74"/>
      <c r="G151" s="84"/>
      <c r="H151" s="84"/>
      <c r="L151" s="74"/>
    </row>
    <row r="152" spans="1:12" s="75" customFormat="1" ht="12.75">
      <c r="A152" s="74"/>
      <c r="B152" s="74"/>
      <c r="C152" s="74"/>
      <c r="D152" s="74"/>
      <c r="E152" s="74"/>
      <c r="F152" s="74"/>
      <c r="G152" s="84"/>
      <c r="H152" s="84"/>
      <c r="L152" s="74"/>
    </row>
    <row r="153" spans="1:12" s="75" customFormat="1" ht="12.75">
      <c r="A153" s="74"/>
      <c r="B153" s="74"/>
      <c r="C153" s="74"/>
      <c r="D153" s="74"/>
      <c r="E153" s="74"/>
      <c r="F153" s="74"/>
      <c r="G153" s="84"/>
      <c r="H153" s="84"/>
      <c r="L153" s="74"/>
    </row>
    <row r="154" spans="1:12" s="75" customFormat="1" ht="12.75">
      <c r="A154" s="74"/>
      <c r="B154" s="74"/>
      <c r="C154" s="74"/>
      <c r="D154" s="74"/>
      <c r="E154" s="74"/>
      <c r="F154" s="74"/>
      <c r="G154" s="84"/>
      <c r="H154" s="84"/>
      <c r="L154" s="74"/>
    </row>
    <row r="155" spans="1:12" s="75" customFormat="1" ht="12.75">
      <c r="A155" s="74"/>
      <c r="B155" s="74"/>
      <c r="C155" s="74"/>
      <c r="D155" s="74"/>
      <c r="E155" s="74"/>
      <c r="F155" s="74"/>
      <c r="G155" s="84"/>
      <c r="H155" s="84"/>
      <c r="L155" s="74"/>
    </row>
    <row r="156" spans="1:12" s="75" customFormat="1" ht="12.75">
      <c r="A156" s="74"/>
      <c r="B156" s="74"/>
      <c r="C156" s="74"/>
      <c r="D156" s="74"/>
      <c r="E156" s="74"/>
      <c r="F156" s="74"/>
      <c r="G156" s="84"/>
      <c r="H156" s="84"/>
      <c r="L156" s="74"/>
    </row>
    <row r="157" spans="1:12" s="75" customFormat="1" ht="12.75">
      <c r="A157" s="74"/>
      <c r="B157" s="74"/>
      <c r="C157" s="74"/>
      <c r="D157" s="74"/>
      <c r="E157" s="74"/>
      <c r="F157" s="74"/>
      <c r="G157" s="84"/>
      <c r="H157" s="84"/>
      <c r="L157" s="74"/>
    </row>
    <row r="158" spans="1:12" s="75" customFormat="1" ht="12.75">
      <c r="A158" s="74"/>
      <c r="B158" s="74"/>
      <c r="C158" s="74"/>
      <c r="D158" s="74"/>
      <c r="E158" s="74"/>
      <c r="F158" s="74"/>
      <c r="G158" s="84"/>
      <c r="H158" s="84"/>
      <c r="L158" s="74"/>
    </row>
    <row r="159" spans="1:12" s="75" customFormat="1" ht="12.75">
      <c r="A159" s="74"/>
      <c r="B159" s="74"/>
      <c r="C159" s="74"/>
      <c r="D159" s="74"/>
      <c r="E159" s="74"/>
      <c r="F159" s="74"/>
      <c r="G159" s="84"/>
      <c r="H159" s="84"/>
      <c r="L159" s="74"/>
    </row>
    <row r="160" spans="1:12" s="75" customFormat="1" ht="12.75">
      <c r="A160" s="74"/>
      <c r="B160" s="74"/>
      <c r="C160" s="74"/>
      <c r="D160" s="74"/>
      <c r="E160" s="74"/>
      <c r="F160" s="74"/>
      <c r="G160" s="84"/>
      <c r="H160" s="84"/>
      <c r="L160" s="74"/>
    </row>
    <row r="161" spans="1:12" s="75" customFormat="1" ht="12.75">
      <c r="A161" s="74"/>
      <c r="B161" s="74"/>
      <c r="C161" s="74"/>
      <c r="D161" s="74"/>
      <c r="E161" s="74"/>
      <c r="F161" s="74"/>
      <c r="G161" s="84"/>
      <c r="H161" s="84"/>
      <c r="L161" s="74"/>
    </row>
    <row r="162" spans="1:12" s="75" customFormat="1" ht="12.75">
      <c r="A162" s="74"/>
      <c r="B162" s="74"/>
      <c r="C162" s="74"/>
      <c r="D162" s="74"/>
      <c r="E162" s="74"/>
      <c r="F162" s="74"/>
      <c r="G162" s="84"/>
      <c r="H162" s="84"/>
      <c r="L162" s="74"/>
    </row>
    <row r="163" spans="1:12" s="75" customFormat="1" ht="12.75">
      <c r="A163" s="74"/>
      <c r="B163" s="74"/>
      <c r="C163" s="74"/>
      <c r="D163" s="74"/>
      <c r="E163" s="74"/>
      <c r="F163" s="74"/>
      <c r="G163" s="84"/>
      <c r="H163" s="84"/>
      <c r="L163" s="74"/>
    </row>
    <row r="164" spans="1:12" s="75" customFormat="1" ht="12.75">
      <c r="A164" s="74"/>
      <c r="B164" s="74"/>
      <c r="C164" s="74"/>
      <c r="D164" s="74"/>
      <c r="E164" s="74"/>
      <c r="F164" s="74"/>
      <c r="G164" s="84"/>
      <c r="H164" s="84"/>
      <c r="L164" s="74"/>
    </row>
    <row r="165" spans="1:12" s="75" customFormat="1" ht="12.75">
      <c r="A165" s="74"/>
      <c r="B165" s="74"/>
      <c r="C165" s="74"/>
      <c r="D165" s="74"/>
      <c r="E165" s="74"/>
      <c r="F165" s="74"/>
      <c r="G165" s="84"/>
      <c r="H165" s="84"/>
      <c r="L165" s="74"/>
    </row>
    <row r="166" spans="1:12" s="75" customFormat="1" ht="12.75">
      <c r="A166" s="74"/>
      <c r="B166" s="74"/>
      <c r="C166" s="74"/>
      <c r="D166" s="74"/>
      <c r="E166" s="74"/>
      <c r="F166" s="74"/>
      <c r="G166" s="84"/>
      <c r="H166" s="84"/>
      <c r="L166" s="74"/>
    </row>
    <row r="167" spans="1:12" s="75" customFormat="1" ht="12.75">
      <c r="A167" s="74"/>
      <c r="B167" s="74"/>
      <c r="C167" s="74"/>
      <c r="D167" s="74"/>
      <c r="E167" s="74"/>
      <c r="F167" s="74"/>
      <c r="G167" s="84"/>
      <c r="H167" s="84"/>
      <c r="L167" s="74"/>
    </row>
    <row r="168" spans="1:12" s="75" customFormat="1" ht="12.75">
      <c r="A168" s="74"/>
      <c r="B168" s="74"/>
      <c r="C168" s="74"/>
      <c r="D168" s="74"/>
      <c r="E168" s="74"/>
      <c r="F168" s="74"/>
      <c r="G168" s="84"/>
      <c r="H168" s="84"/>
      <c r="L168" s="74"/>
    </row>
    <row r="169" spans="1:12" s="75" customFormat="1" ht="12.75">
      <c r="A169" s="74"/>
      <c r="B169" s="74"/>
      <c r="C169" s="74"/>
      <c r="D169" s="74"/>
      <c r="E169" s="74"/>
      <c r="F169" s="74"/>
      <c r="G169" s="84"/>
      <c r="H169" s="84"/>
      <c r="L169" s="74"/>
    </row>
    <row r="170" spans="1:12" s="75" customFormat="1" ht="12.75">
      <c r="A170" s="74"/>
      <c r="B170" s="74"/>
      <c r="C170" s="74"/>
      <c r="D170" s="74"/>
      <c r="E170" s="74"/>
      <c r="F170" s="74"/>
      <c r="G170" s="84"/>
      <c r="H170" s="84"/>
      <c r="L170" s="74"/>
    </row>
    <row r="171" spans="1:12" s="75" customFormat="1" ht="12.75">
      <c r="A171" s="74"/>
      <c r="B171" s="74"/>
      <c r="C171" s="74"/>
      <c r="D171" s="74"/>
      <c r="E171" s="74"/>
      <c r="F171" s="74"/>
      <c r="G171" s="84"/>
      <c r="H171" s="84"/>
      <c r="L171" s="74"/>
    </row>
    <row r="172" spans="1:12" s="75" customFormat="1" ht="12.75">
      <c r="A172" s="74"/>
      <c r="B172" s="74"/>
      <c r="C172" s="74"/>
      <c r="D172" s="74"/>
      <c r="E172" s="74"/>
      <c r="F172" s="74"/>
      <c r="G172" s="84"/>
      <c r="H172" s="84"/>
      <c r="L172" s="74"/>
    </row>
    <row r="173" spans="1:12" s="75" customFormat="1" ht="12.75">
      <c r="A173" s="74"/>
      <c r="B173" s="74"/>
      <c r="C173" s="74"/>
      <c r="D173" s="74"/>
      <c r="E173" s="74"/>
      <c r="F173" s="74"/>
      <c r="G173" s="84"/>
      <c r="H173" s="84"/>
      <c r="L173" s="74"/>
    </row>
    <row r="174" spans="1:12" s="75" customFormat="1" ht="12.75">
      <c r="A174" s="74"/>
      <c r="B174" s="74"/>
      <c r="C174" s="74"/>
      <c r="D174" s="74"/>
      <c r="E174" s="74"/>
      <c r="F174" s="74"/>
      <c r="G174" s="84"/>
      <c r="H174" s="84"/>
      <c r="L174" s="74"/>
    </row>
    <row r="175" spans="1:12" s="75" customFormat="1" ht="12.75">
      <c r="A175" s="74"/>
      <c r="B175" s="74"/>
      <c r="C175" s="74"/>
      <c r="D175" s="74"/>
      <c r="E175" s="74"/>
      <c r="F175" s="74"/>
      <c r="G175" s="84"/>
      <c r="H175" s="84"/>
      <c r="L175" s="74"/>
    </row>
    <row r="176" spans="1:12" s="75" customFormat="1" ht="12.75">
      <c r="A176" s="74"/>
      <c r="B176" s="74"/>
      <c r="C176" s="74"/>
      <c r="D176" s="74"/>
      <c r="E176" s="74"/>
      <c r="F176" s="74"/>
      <c r="G176" s="84"/>
      <c r="H176" s="84"/>
      <c r="L176" s="74"/>
    </row>
    <row r="177" spans="1:12" s="75" customFormat="1" ht="12.75">
      <c r="A177" s="74"/>
      <c r="B177" s="74"/>
      <c r="C177" s="74"/>
      <c r="D177" s="74"/>
      <c r="E177" s="74"/>
      <c r="F177" s="74"/>
      <c r="G177" s="84"/>
      <c r="H177" s="84"/>
      <c r="L177" s="74"/>
    </row>
    <row r="178" spans="1:12" s="75" customFormat="1" ht="12.75">
      <c r="A178" s="74"/>
      <c r="B178" s="74"/>
      <c r="C178" s="74"/>
      <c r="D178" s="74"/>
      <c r="E178" s="74"/>
      <c r="F178" s="74"/>
      <c r="G178" s="84"/>
      <c r="H178" s="84"/>
      <c r="L178" s="74"/>
    </row>
    <row r="179" spans="1:12" s="75" customFormat="1" ht="12.75">
      <c r="A179" s="74"/>
      <c r="B179" s="74"/>
      <c r="C179" s="74"/>
      <c r="D179" s="74"/>
      <c r="E179" s="74"/>
      <c r="F179" s="74"/>
      <c r="G179" s="84"/>
      <c r="H179" s="84"/>
      <c r="L179" s="74"/>
    </row>
    <row r="180" spans="1:12" s="75" customFormat="1" ht="12.75">
      <c r="A180" s="74"/>
      <c r="B180" s="74"/>
      <c r="C180" s="74"/>
      <c r="D180" s="74"/>
      <c r="E180" s="74"/>
      <c r="F180" s="74"/>
      <c r="G180" s="84"/>
      <c r="H180" s="84"/>
      <c r="L180" s="74"/>
    </row>
    <row r="181" spans="1:12" s="75" customFormat="1" ht="12.75">
      <c r="A181" s="74"/>
      <c r="B181" s="74"/>
      <c r="C181" s="74"/>
      <c r="D181" s="74"/>
      <c r="E181" s="74"/>
      <c r="F181" s="74"/>
      <c r="G181" s="84"/>
      <c r="H181" s="84"/>
      <c r="L181" s="74"/>
    </row>
    <row r="182" spans="1:12" s="75" customFormat="1" ht="12.75">
      <c r="A182" s="74"/>
      <c r="B182" s="74"/>
      <c r="C182" s="74"/>
      <c r="D182" s="74"/>
      <c r="E182" s="74"/>
      <c r="F182" s="74"/>
      <c r="G182" s="84"/>
      <c r="H182" s="84"/>
      <c r="L182" s="74"/>
    </row>
    <row r="183" spans="1:12" s="75" customFormat="1" ht="12.75">
      <c r="A183" s="74"/>
      <c r="B183" s="74"/>
      <c r="C183" s="74"/>
      <c r="D183" s="74"/>
      <c r="E183" s="74"/>
      <c r="F183" s="74"/>
      <c r="G183" s="84"/>
      <c r="H183" s="84"/>
      <c r="L183" s="74"/>
    </row>
    <row r="184" spans="1:12" s="75" customFormat="1" ht="12.75">
      <c r="A184" s="74"/>
      <c r="B184" s="74"/>
      <c r="C184" s="74"/>
      <c r="D184" s="74"/>
      <c r="E184" s="74"/>
      <c r="F184" s="74"/>
      <c r="G184" s="84"/>
      <c r="H184" s="84"/>
      <c r="L184" s="74"/>
    </row>
    <row r="185" spans="1:12" s="75" customFormat="1" ht="12.75">
      <c r="A185" s="74"/>
      <c r="B185" s="74"/>
      <c r="C185" s="74"/>
      <c r="D185" s="74"/>
      <c r="E185" s="74"/>
      <c r="F185" s="74"/>
      <c r="G185" s="84"/>
      <c r="H185" s="84"/>
      <c r="L185" s="74"/>
    </row>
    <row r="186" spans="1:12" s="75" customFormat="1" ht="12.75">
      <c r="A186" s="74"/>
      <c r="B186" s="74"/>
      <c r="C186" s="74"/>
      <c r="D186" s="74"/>
      <c r="E186" s="74"/>
      <c r="F186" s="74"/>
      <c r="G186" s="84"/>
      <c r="H186" s="84"/>
      <c r="L186" s="74"/>
    </row>
    <row r="187" spans="1:12" s="75" customFormat="1" ht="12.75">
      <c r="A187" s="74"/>
      <c r="B187" s="74"/>
      <c r="C187" s="74"/>
      <c r="D187" s="74"/>
      <c r="E187" s="74"/>
      <c r="F187" s="74"/>
      <c r="G187" s="84"/>
      <c r="H187" s="84"/>
      <c r="L187" s="74"/>
    </row>
    <row r="188" spans="1:12" s="75" customFormat="1" ht="12.75">
      <c r="A188" s="74"/>
      <c r="B188" s="74"/>
      <c r="C188" s="74"/>
      <c r="D188" s="74"/>
      <c r="E188" s="74"/>
      <c r="F188" s="74"/>
      <c r="G188" s="84"/>
      <c r="H188" s="84"/>
      <c r="L188" s="74"/>
    </row>
    <row r="189" spans="1:12" s="75" customFormat="1" ht="12.75">
      <c r="A189" s="74"/>
      <c r="B189" s="74"/>
      <c r="C189" s="74"/>
      <c r="D189" s="74"/>
      <c r="E189" s="74"/>
      <c r="F189" s="74"/>
      <c r="G189" s="84"/>
      <c r="H189" s="84"/>
      <c r="L189" s="74"/>
    </row>
    <row r="190" spans="1:12" s="75" customFormat="1" ht="12.75">
      <c r="A190" s="74"/>
      <c r="B190" s="74"/>
      <c r="C190" s="74"/>
      <c r="D190" s="74"/>
      <c r="E190" s="74"/>
      <c r="F190" s="74"/>
      <c r="G190" s="84"/>
      <c r="H190" s="84"/>
      <c r="L190" s="74"/>
    </row>
    <row r="191" spans="1:12" s="75" customFormat="1" ht="12.75">
      <c r="A191" s="74"/>
      <c r="B191" s="74"/>
      <c r="C191" s="74"/>
      <c r="D191" s="74"/>
      <c r="E191" s="74"/>
      <c r="F191" s="74"/>
      <c r="G191" s="84"/>
      <c r="H191" s="84"/>
      <c r="L191" s="74"/>
    </row>
    <row r="192" spans="1:12" s="75" customFormat="1" ht="12.75">
      <c r="A192" s="74"/>
      <c r="B192" s="74"/>
      <c r="C192" s="74"/>
      <c r="D192" s="74"/>
      <c r="E192" s="74"/>
      <c r="F192" s="74"/>
      <c r="G192" s="84"/>
      <c r="H192" s="84"/>
      <c r="L192" s="74"/>
    </row>
    <row r="193" spans="1:12" s="75" customFormat="1" ht="12.75">
      <c r="A193" s="74"/>
      <c r="B193" s="74"/>
      <c r="C193" s="74"/>
      <c r="D193" s="74"/>
      <c r="E193" s="74"/>
      <c r="F193" s="74"/>
      <c r="G193" s="84"/>
      <c r="H193" s="84"/>
      <c r="L193" s="74"/>
    </row>
    <row r="194" spans="1:12" s="75" customFormat="1" ht="12.75">
      <c r="A194" s="74"/>
      <c r="B194" s="74"/>
      <c r="C194" s="74"/>
      <c r="D194" s="74"/>
      <c r="E194" s="74"/>
      <c r="F194" s="74"/>
      <c r="G194" s="84"/>
      <c r="H194" s="84"/>
      <c r="L194" s="74"/>
    </row>
    <row r="195" spans="1:12" s="75" customFormat="1" ht="12.75">
      <c r="A195" s="74"/>
      <c r="B195" s="74"/>
      <c r="C195" s="74"/>
      <c r="D195" s="74"/>
      <c r="E195" s="74"/>
      <c r="F195" s="74"/>
      <c r="G195" s="84"/>
      <c r="H195" s="84"/>
      <c r="L195" s="74"/>
    </row>
    <row r="196" spans="1:12" s="75" customFormat="1" ht="12.75">
      <c r="A196" s="74"/>
      <c r="B196" s="74"/>
      <c r="C196" s="74"/>
      <c r="D196" s="74"/>
      <c r="E196" s="74"/>
      <c r="F196" s="74"/>
      <c r="G196" s="84"/>
      <c r="H196" s="84"/>
      <c r="L196" s="74"/>
    </row>
    <row r="197" spans="1:12" s="75" customFormat="1" ht="12.75">
      <c r="A197" s="74"/>
      <c r="B197" s="74"/>
      <c r="C197" s="74"/>
      <c r="D197" s="74"/>
      <c r="E197" s="74"/>
      <c r="F197" s="74"/>
      <c r="G197" s="84"/>
      <c r="H197" s="84"/>
      <c r="L197" s="74"/>
    </row>
    <row r="198" spans="1:12" s="75" customFormat="1" ht="12.75">
      <c r="A198" s="74"/>
      <c r="B198" s="74"/>
      <c r="C198" s="74"/>
      <c r="D198" s="74"/>
      <c r="E198" s="74"/>
      <c r="F198" s="74"/>
      <c r="G198" s="84"/>
      <c r="H198" s="84"/>
      <c r="L198" s="74"/>
    </row>
    <row r="199" spans="1:12" s="75" customFormat="1" ht="12.75">
      <c r="A199" s="74"/>
      <c r="B199" s="74"/>
      <c r="C199" s="74"/>
      <c r="D199" s="74"/>
      <c r="E199" s="74"/>
      <c r="F199" s="74"/>
      <c r="G199" s="84"/>
      <c r="H199" s="84"/>
      <c r="L199" s="74"/>
    </row>
    <row r="200" spans="1:12" s="75" customFormat="1" ht="12.75">
      <c r="A200" s="74"/>
      <c r="B200" s="74"/>
      <c r="C200" s="74"/>
      <c r="D200" s="74"/>
      <c r="E200" s="74"/>
      <c r="F200" s="74"/>
      <c r="G200" s="84"/>
      <c r="H200" s="84"/>
      <c r="L200" s="74"/>
    </row>
    <row r="201" spans="1:12" s="75" customFormat="1" ht="12.75">
      <c r="A201" s="74"/>
      <c r="B201" s="74"/>
      <c r="C201" s="74"/>
      <c r="D201" s="74"/>
      <c r="E201" s="74"/>
      <c r="F201" s="74"/>
      <c r="G201" s="84"/>
      <c r="H201" s="84"/>
      <c r="L201" s="74"/>
    </row>
    <row r="202" spans="1:12" s="75" customFormat="1" ht="12.75">
      <c r="A202" s="74"/>
      <c r="B202" s="74"/>
      <c r="C202" s="74"/>
      <c r="D202" s="74"/>
      <c r="E202" s="74"/>
      <c r="F202" s="74"/>
      <c r="G202" s="84"/>
      <c r="H202" s="84"/>
      <c r="L202" s="74"/>
    </row>
    <row r="203" spans="1:12" s="75" customFormat="1" ht="12.75">
      <c r="A203" s="74"/>
      <c r="B203" s="74"/>
      <c r="C203" s="74"/>
      <c r="D203" s="74"/>
      <c r="E203" s="74"/>
      <c r="F203" s="74"/>
      <c r="G203" s="84"/>
      <c r="H203" s="84"/>
      <c r="L203" s="74"/>
    </row>
    <row r="204" spans="1:12" s="75" customFormat="1" ht="12.75">
      <c r="A204" s="74"/>
      <c r="B204" s="74"/>
      <c r="C204" s="74"/>
      <c r="D204" s="74"/>
      <c r="E204" s="74"/>
      <c r="F204" s="74"/>
      <c r="G204" s="84"/>
      <c r="H204" s="84"/>
      <c r="L204" s="74"/>
    </row>
    <row r="205" spans="1:12" s="75" customFormat="1" ht="12.75">
      <c r="A205" s="74"/>
      <c r="B205" s="74"/>
      <c r="C205" s="74"/>
      <c r="D205" s="74"/>
      <c r="E205" s="74"/>
      <c r="F205" s="74"/>
      <c r="G205" s="84"/>
      <c r="H205" s="84"/>
      <c r="L205" s="74"/>
    </row>
    <row r="206" spans="1:12" s="75" customFormat="1" ht="12.75">
      <c r="A206" s="74"/>
      <c r="B206" s="74"/>
      <c r="C206" s="74"/>
      <c r="D206" s="74"/>
      <c r="E206" s="74"/>
      <c r="F206" s="74"/>
      <c r="G206" s="84"/>
      <c r="H206" s="84"/>
      <c r="L206" s="74"/>
    </row>
    <row r="207" spans="1:12" s="75" customFormat="1" ht="12.75">
      <c r="A207" s="74"/>
      <c r="B207" s="74"/>
      <c r="C207" s="74"/>
      <c r="D207" s="74"/>
      <c r="E207" s="74"/>
      <c r="F207" s="74"/>
      <c r="G207" s="84"/>
      <c r="H207" s="84"/>
      <c r="L207" s="74"/>
    </row>
    <row r="208" spans="1:12" s="75" customFormat="1" ht="12.75">
      <c r="A208" s="74"/>
      <c r="B208" s="74"/>
      <c r="C208" s="74"/>
      <c r="D208" s="74"/>
      <c r="E208" s="74"/>
      <c r="F208" s="74"/>
      <c r="G208" s="84"/>
      <c r="H208" s="84"/>
      <c r="L208" s="74"/>
    </row>
    <row r="209" spans="1:12" s="75" customFormat="1" ht="12.75">
      <c r="A209" s="74"/>
      <c r="B209" s="74"/>
      <c r="C209" s="74"/>
      <c r="D209" s="74"/>
      <c r="E209" s="74"/>
      <c r="F209" s="74"/>
      <c r="G209" s="84"/>
      <c r="H209" s="84"/>
      <c r="L209" s="74"/>
    </row>
  </sheetData>
  <sheetProtection/>
  <mergeCells count="1">
    <mergeCell ref="B12:C12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23"/>
  <sheetViews>
    <sheetView zoomScale="80" zoomScaleNormal="80" zoomScalePageLayoutView="0" workbookViewId="0" topLeftCell="A1">
      <selection activeCell="H16" sqref="H16"/>
    </sheetView>
  </sheetViews>
  <sheetFormatPr defaultColWidth="9.140625" defaultRowHeight="12.75"/>
  <cols>
    <col min="1" max="1" width="10.00390625" style="0" customWidth="1"/>
    <col min="2" max="2" width="39.00390625" style="0" customWidth="1"/>
    <col min="3" max="3" width="7.00390625" style="0" customWidth="1"/>
    <col min="4" max="4" width="12.140625" style="0" customWidth="1"/>
    <col min="5" max="5" width="9.140625" style="0" customWidth="1"/>
    <col min="6" max="6" width="9.421875" style="0" customWidth="1"/>
    <col min="7" max="7" width="8.7109375" style="0" customWidth="1"/>
    <col min="8" max="8" width="10.57421875" style="0" customWidth="1"/>
    <col min="9" max="9" width="14.8515625" style="0" customWidth="1"/>
    <col min="10" max="10" width="40.140625" style="7" customWidth="1"/>
    <col min="11" max="11" width="44.140625" style="7" customWidth="1"/>
    <col min="12" max="12" width="13.7109375" style="7" customWidth="1"/>
    <col min="13" max="13" width="8.140625" style="0" customWidth="1"/>
    <col min="17" max="17" width="13.8515625" style="0" customWidth="1"/>
    <col min="18" max="18" width="14.8515625" style="0" customWidth="1"/>
  </cols>
  <sheetData>
    <row r="1" spans="1:21" ht="16.5" customHeight="1">
      <c r="A1" s="49" t="s">
        <v>122</v>
      </c>
      <c r="B1" s="49"/>
      <c r="C1" s="49"/>
      <c r="D1" s="49"/>
      <c r="E1" s="49"/>
      <c r="F1" s="49"/>
      <c r="G1" s="49"/>
      <c r="H1" s="49"/>
      <c r="I1" s="49"/>
      <c r="J1" s="49"/>
      <c r="K1" s="73"/>
      <c r="L1" s="73"/>
      <c r="M1" s="18"/>
      <c r="O1" s="4"/>
      <c r="P1" s="4"/>
      <c r="Q1" s="15"/>
      <c r="S1" s="4"/>
      <c r="T1" s="4"/>
      <c r="U1" s="15"/>
    </row>
    <row r="2" spans="1:21" ht="15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73"/>
      <c r="O2" s="4"/>
      <c r="P2" s="7"/>
      <c r="Q2" s="7"/>
      <c r="R2" s="4"/>
      <c r="S2" s="7"/>
      <c r="T2" s="7"/>
      <c r="U2" s="15"/>
    </row>
    <row r="3" spans="1:21" ht="16.5" customHeight="1">
      <c r="A3" s="49" t="s">
        <v>222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73"/>
      <c r="O3" s="4"/>
      <c r="P3" s="4"/>
      <c r="Q3" s="15"/>
      <c r="R3" s="4"/>
      <c r="S3" s="4"/>
      <c r="T3" s="15"/>
      <c r="U3" s="4"/>
    </row>
    <row r="4" spans="1:21" ht="16.5" customHeight="1">
      <c r="A4" s="49" t="s">
        <v>219</v>
      </c>
      <c r="B4" s="49"/>
      <c r="C4" s="49"/>
      <c r="D4" s="49"/>
      <c r="E4" s="49"/>
      <c r="F4" s="49"/>
      <c r="G4" s="49"/>
      <c r="H4" s="49"/>
      <c r="I4" s="49"/>
      <c r="J4" s="73"/>
      <c r="K4" s="49"/>
      <c r="L4" s="73"/>
      <c r="O4" s="4"/>
      <c r="P4" s="4"/>
      <c r="Q4" s="15"/>
      <c r="R4" s="4"/>
      <c r="S4" s="4"/>
      <c r="T4" s="15"/>
      <c r="U4" s="18"/>
    </row>
    <row r="5" spans="1:21" ht="17.25" customHeight="1">
      <c r="A5" s="49"/>
      <c r="B5" s="63">
        <v>41463</v>
      </c>
      <c r="C5" s="49"/>
      <c r="D5" s="49"/>
      <c r="E5" s="49"/>
      <c r="F5" s="49"/>
      <c r="G5" s="49"/>
      <c r="H5" s="49"/>
      <c r="I5" s="49"/>
      <c r="J5" s="49"/>
      <c r="K5" s="49"/>
      <c r="L5" s="73"/>
      <c r="O5" s="72"/>
      <c r="P5" s="4"/>
      <c r="Q5" s="4"/>
      <c r="R5" s="72"/>
      <c r="S5" s="4"/>
      <c r="T5" s="4"/>
      <c r="U5" s="18"/>
    </row>
    <row r="6" spans="1:21" ht="12.75" customHeight="1">
      <c r="A6" s="49"/>
      <c r="B6" s="63"/>
      <c r="C6" s="49"/>
      <c r="D6" s="49"/>
      <c r="E6" s="49"/>
      <c r="F6" s="49"/>
      <c r="G6" s="49"/>
      <c r="H6" s="49"/>
      <c r="I6" s="49"/>
      <c r="J6" s="73"/>
      <c r="K6" s="73"/>
      <c r="L6" s="73"/>
      <c r="O6" s="4"/>
      <c r="P6" s="18"/>
      <c r="Q6" s="18"/>
      <c r="R6" s="4"/>
      <c r="S6" s="18"/>
      <c r="T6" s="18"/>
      <c r="U6" s="18"/>
    </row>
    <row r="7" spans="1:21" ht="15">
      <c r="A7" s="376" t="s">
        <v>268</v>
      </c>
      <c r="B7" s="376"/>
      <c r="C7" s="376"/>
      <c r="D7" s="376"/>
      <c r="E7" s="376"/>
      <c r="F7" s="376"/>
      <c r="G7" s="376"/>
      <c r="H7" s="49"/>
      <c r="I7" s="49"/>
      <c r="J7" s="49"/>
      <c r="K7" s="49"/>
      <c r="L7" s="73"/>
      <c r="M7" s="18"/>
      <c r="O7" s="4"/>
      <c r="P7" s="18"/>
      <c r="Q7" s="18"/>
      <c r="S7" s="4"/>
      <c r="T7" s="18"/>
      <c r="U7" s="18"/>
    </row>
    <row r="8" spans="1:21" ht="15" customHeight="1">
      <c r="A8" s="376" t="s">
        <v>608</v>
      </c>
      <c r="B8" s="376"/>
      <c r="C8" s="376"/>
      <c r="D8" s="376"/>
      <c r="E8" s="376"/>
      <c r="F8" s="376"/>
      <c r="G8" s="376"/>
      <c r="H8" s="49"/>
      <c r="I8" s="49"/>
      <c r="J8" s="49"/>
      <c r="K8" s="49"/>
      <c r="L8" s="73"/>
      <c r="M8" s="18"/>
      <c r="O8" s="4"/>
      <c r="P8" s="18"/>
      <c r="Q8" s="18"/>
      <c r="S8" s="4"/>
      <c r="T8" s="18"/>
      <c r="U8" s="18"/>
    </row>
    <row r="9" spans="1:21" ht="15">
      <c r="A9" s="377" t="s">
        <v>6</v>
      </c>
      <c r="B9" s="377"/>
      <c r="C9" s="377"/>
      <c r="D9" s="377"/>
      <c r="E9" s="377"/>
      <c r="F9" s="377"/>
      <c r="G9" s="377"/>
      <c r="H9" s="49"/>
      <c r="I9" s="49"/>
      <c r="J9" s="49"/>
      <c r="K9" s="49"/>
      <c r="L9" s="73"/>
      <c r="M9" s="18"/>
      <c r="O9" s="4"/>
      <c r="P9" s="18"/>
      <c r="Q9" s="18"/>
      <c r="S9" s="4"/>
      <c r="T9" s="18"/>
      <c r="U9" s="18"/>
    </row>
    <row r="10" spans="1:21" ht="16.5" customHeight="1">
      <c r="A10" s="319"/>
      <c r="B10" s="319" t="s">
        <v>609</v>
      </c>
      <c r="C10" s="319"/>
      <c r="D10" s="319"/>
      <c r="E10" s="319"/>
      <c r="F10" s="319"/>
      <c r="G10" s="319"/>
      <c r="H10" s="49"/>
      <c r="I10" s="49"/>
      <c r="J10" s="49"/>
      <c r="K10" s="49"/>
      <c r="L10" s="73"/>
      <c r="M10" s="18"/>
      <c r="O10" s="4"/>
      <c r="P10" s="18"/>
      <c r="Q10" s="18"/>
      <c r="S10" s="4"/>
      <c r="T10" s="18"/>
      <c r="U10" s="18"/>
    </row>
    <row r="11" spans="1:9" ht="15.75" customHeight="1">
      <c r="A11" s="49"/>
      <c r="B11" s="49"/>
      <c r="C11" s="49"/>
      <c r="D11" s="49"/>
      <c r="E11" s="49"/>
      <c r="F11" s="49"/>
      <c r="G11" s="49"/>
      <c r="H11" s="73" t="s">
        <v>125</v>
      </c>
      <c r="I11" s="49"/>
    </row>
    <row r="12" spans="1:9" ht="55.5" customHeight="1">
      <c r="A12" s="64" t="s">
        <v>127</v>
      </c>
      <c r="B12" s="53" t="s">
        <v>143</v>
      </c>
      <c r="C12" s="53" t="s">
        <v>235</v>
      </c>
      <c r="D12" s="53" t="s">
        <v>154</v>
      </c>
      <c r="E12" s="53" t="s">
        <v>151</v>
      </c>
      <c r="F12" s="53" t="s">
        <v>155</v>
      </c>
      <c r="G12" s="62" t="s">
        <v>148</v>
      </c>
      <c r="H12" s="65" t="s">
        <v>92</v>
      </c>
      <c r="I12" s="298"/>
    </row>
    <row r="13" spans="1:9" ht="62.25" customHeight="1">
      <c r="A13" s="147" t="s">
        <v>179</v>
      </c>
      <c r="B13" s="148" t="s">
        <v>183</v>
      </c>
      <c r="C13" s="147" t="s">
        <v>236</v>
      </c>
      <c r="D13" s="147" t="s">
        <v>182</v>
      </c>
      <c r="E13" s="149"/>
      <c r="F13" s="229"/>
      <c r="G13" s="331"/>
      <c r="H13" s="174">
        <f>H14</f>
        <v>-40.8</v>
      </c>
      <c r="I13" s="297"/>
    </row>
    <row r="14" spans="1:10" ht="37.5" customHeight="1">
      <c r="A14" s="147" t="s">
        <v>585</v>
      </c>
      <c r="B14" s="148" t="s">
        <v>160</v>
      </c>
      <c r="C14" s="147" t="s">
        <v>236</v>
      </c>
      <c r="D14" s="147" t="s">
        <v>182</v>
      </c>
      <c r="E14" s="149" t="s">
        <v>441</v>
      </c>
      <c r="F14" s="229"/>
      <c r="G14" s="331"/>
      <c r="H14" s="139">
        <f>SUM(H15:H15)</f>
        <v>-40.8</v>
      </c>
      <c r="I14" s="297"/>
      <c r="J14" s="72" t="s">
        <v>643</v>
      </c>
    </row>
    <row r="15" spans="1:9" ht="20.25" customHeight="1">
      <c r="A15" s="154" t="s">
        <v>510</v>
      </c>
      <c r="B15" s="142" t="s">
        <v>24</v>
      </c>
      <c r="C15" s="155" t="s">
        <v>236</v>
      </c>
      <c r="D15" s="155" t="s">
        <v>182</v>
      </c>
      <c r="E15" s="155" t="s">
        <v>441</v>
      </c>
      <c r="F15" s="155" t="s">
        <v>398</v>
      </c>
      <c r="G15" s="155" t="s">
        <v>23</v>
      </c>
      <c r="H15" s="371">
        <f>-40.8</f>
        <v>-40.8</v>
      </c>
      <c r="I15" s="297"/>
    </row>
    <row r="16" spans="1:17" ht="24" customHeight="1">
      <c r="A16" s="378" t="s">
        <v>147</v>
      </c>
      <c r="B16" s="379"/>
      <c r="C16" s="293"/>
      <c r="D16" s="294"/>
      <c r="E16" s="294"/>
      <c r="F16" s="295"/>
      <c r="G16" s="255"/>
      <c r="H16" s="139">
        <f>H13</f>
        <v>-40.8</v>
      </c>
      <c r="I16" s="297"/>
      <c r="J16" s="325"/>
      <c r="K16" s="180"/>
      <c r="L16" s="291"/>
      <c r="M16" s="291"/>
      <c r="N16" s="291"/>
      <c r="O16" s="291"/>
      <c r="P16" s="291"/>
      <c r="Q16" s="326"/>
    </row>
    <row r="17" spans="1:12" ht="24" customHeight="1">
      <c r="A17" s="162" t="s">
        <v>263</v>
      </c>
      <c r="B17" s="48"/>
      <c r="C17" s="136"/>
      <c r="D17" s="136"/>
      <c r="E17" s="136"/>
      <c r="F17" s="136"/>
      <c r="G17" s="162" t="s">
        <v>123</v>
      </c>
      <c r="H17" s="136"/>
      <c r="J17" s="73"/>
      <c r="K17" s="73"/>
      <c r="L17" s="73"/>
    </row>
    <row r="18" ht="21" customHeight="1"/>
    <row r="19" ht="19.5" customHeight="1"/>
    <row r="20" ht="19.5" customHeight="1"/>
    <row r="21" ht="17.25" customHeight="1"/>
    <row r="22" ht="16.5" customHeight="1"/>
    <row r="23" ht="16.5" customHeight="1">
      <c r="B23" s="4"/>
    </row>
    <row r="24" ht="19.5" customHeight="1"/>
  </sheetData>
  <sheetProtection/>
  <mergeCells count="4">
    <mergeCell ref="A7:G7"/>
    <mergeCell ref="A8:G8"/>
    <mergeCell ref="A9:G9"/>
    <mergeCell ref="A16:B16"/>
  </mergeCells>
  <printOptions/>
  <pageMargins left="0.7874015748031497" right="0.1968503937007874" top="0.984251968503937" bottom="0.984251968503937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66"/>
  <sheetViews>
    <sheetView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8.8515625" style="0" customWidth="1"/>
    <col min="2" max="2" width="34.7109375" style="0" customWidth="1"/>
    <col min="3" max="3" width="5.8515625" style="0" customWidth="1"/>
    <col min="4" max="4" width="7.7109375" style="0" customWidth="1"/>
    <col min="5" max="5" width="9.57421875" style="0" customWidth="1"/>
    <col min="6" max="6" width="9.28125" style="0" customWidth="1"/>
    <col min="7" max="7" width="8.7109375" style="0" customWidth="1"/>
    <col min="8" max="8" width="9.7109375" style="7" customWidth="1"/>
    <col min="9" max="9" width="9.140625" style="7" customWidth="1"/>
    <col min="10" max="10" width="8.8515625" style="7" customWidth="1"/>
    <col min="11" max="11" width="8.421875" style="0" customWidth="1"/>
    <col min="15" max="15" width="13.8515625" style="0" customWidth="1"/>
    <col min="16" max="16" width="32.00390625" style="0" customWidth="1"/>
  </cols>
  <sheetData>
    <row r="1" spans="1:19" ht="12.75">
      <c r="A1" s="49"/>
      <c r="B1" s="49"/>
      <c r="C1" s="49"/>
      <c r="D1" s="49"/>
      <c r="E1" s="49"/>
      <c r="F1" s="49"/>
      <c r="G1" s="49"/>
      <c r="H1" s="136"/>
      <c r="I1" s="136"/>
      <c r="J1" s="136"/>
      <c r="K1" s="138"/>
      <c r="L1" s="138"/>
      <c r="M1" s="4"/>
      <c r="N1" s="4"/>
      <c r="O1" s="15"/>
      <c r="Q1" s="4"/>
      <c r="R1" s="4"/>
      <c r="S1" s="15"/>
    </row>
    <row r="2" spans="1:19" ht="12.75">
      <c r="A2" s="49"/>
      <c r="B2" s="49"/>
      <c r="C2" s="49"/>
      <c r="D2" s="49"/>
      <c r="E2" s="48"/>
      <c r="F2" s="61" t="s">
        <v>334</v>
      </c>
      <c r="G2" s="49"/>
      <c r="H2" s="136"/>
      <c r="I2" s="136"/>
      <c r="J2" s="136"/>
      <c r="K2" s="138"/>
      <c r="L2" s="138"/>
      <c r="M2" s="4"/>
      <c r="N2" s="4"/>
      <c r="O2" s="15"/>
      <c r="Q2" s="4"/>
      <c r="R2" s="4"/>
      <c r="S2" s="15"/>
    </row>
    <row r="3" spans="1:19" ht="12.75">
      <c r="A3" s="49"/>
      <c r="B3" s="49"/>
      <c r="C3" s="49"/>
      <c r="D3" s="49"/>
      <c r="E3" s="48"/>
      <c r="F3" s="49" t="s">
        <v>545</v>
      </c>
      <c r="G3" s="49"/>
      <c r="H3" s="136"/>
      <c r="I3" s="136"/>
      <c r="J3" s="136"/>
      <c r="K3" s="138"/>
      <c r="L3" s="138"/>
      <c r="M3" s="4"/>
      <c r="N3" s="4"/>
      <c r="O3" s="15"/>
      <c r="Q3" s="4"/>
      <c r="R3" s="4"/>
      <c r="S3" s="15"/>
    </row>
    <row r="4" spans="1:19" ht="12.75">
      <c r="A4" s="49"/>
      <c r="B4" s="49"/>
      <c r="C4" s="49"/>
      <c r="D4" s="49"/>
      <c r="E4" s="48"/>
      <c r="F4" s="49" t="s">
        <v>455</v>
      </c>
      <c r="G4" s="49"/>
      <c r="H4" s="136"/>
      <c r="I4" s="136"/>
      <c r="J4" s="136"/>
      <c r="K4" s="138"/>
      <c r="L4" s="138"/>
      <c r="M4" s="4"/>
      <c r="N4" s="4"/>
      <c r="O4" s="15"/>
      <c r="Q4" s="4"/>
      <c r="R4" s="4"/>
      <c r="S4" s="15"/>
    </row>
    <row r="5" spans="1:19" ht="12.75">
      <c r="A5" s="49"/>
      <c r="B5" s="49"/>
      <c r="C5" s="49"/>
      <c r="D5" s="49"/>
      <c r="E5" s="48"/>
      <c r="F5" s="49" t="s">
        <v>648</v>
      </c>
      <c r="G5" s="49"/>
      <c r="H5" s="136"/>
      <c r="I5" s="136"/>
      <c r="J5" s="136"/>
      <c r="K5" s="138"/>
      <c r="L5" s="138"/>
      <c r="M5" s="4"/>
      <c r="N5" s="4"/>
      <c r="O5" s="15"/>
      <c r="Q5" s="4"/>
      <c r="R5" s="4"/>
      <c r="S5" s="15"/>
    </row>
    <row r="6" spans="1:19" ht="12.75">
      <c r="A6" s="49"/>
      <c r="B6" s="49"/>
      <c r="C6" s="49"/>
      <c r="D6" s="49"/>
      <c r="E6" s="49"/>
      <c r="F6" s="49"/>
      <c r="G6" s="49"/>
      <c r="H6" s="136"/>
      <c r="I6" s="136"/>
      <c r="J6" s="136"/>
      <c r="K6" s="138"/>
      <c r="L6" s="138"/>
      <c r="M6" s="4"/>
      <c r="N6" s="4"/>
      <c r="O6" s="15"/>
      <c r="Q6" s="4"/>
      <c r="R6" s="4"/>
      <c r="S6" s="15"/>
    </row>
    <row r="7" spans="1:19" ht="12.75">
      <c r="A7" s="49"/>
      <c r="B7" s="63"/>
      <c r="C7" s="63"/>
      <c r="D7" s="49"/>
      <c r="E7" s="49"/>
      <c r="F7" s="49"/>
      <c r="G7" s="49"/>
      <c r="H7" s="136"/>
      <c r="I7" s="136"/>
      <c r="J7" s="136"/>
      <c r="K7" s="138"/>
      <c r="L7" s="138"/>
      <c r="M7" s="4"/>
      <c r="N7" s="4"/>
      <c r="O7" s="15"/>
      <c r="Q7" s="4"/>
      <c r="R7" s="4"/>
      <c r="S7" s="15"/>
    </row>
    <row r="8" spans="1:19" ht="18">
      <c r="A8" s="49"/>
      <c r="B8" s="380" t="s">
        <v>218</v>
      </c>
      <c r="C8" s="380"/>
      <c r="D8" s="380"/>
      <c r="E8" s="380"/>
      <c r="F8" s="380"/>
      <c r="G8" s="70"/>
      <c r="H8" s="136"/>
      <c r="I8" s="136"/>
      <c r="J8" s="136"/>
      <c r="K8" s="138"/>
      <c r="L8" s="138"/>
      <c r="M8" s="4"/>
      <c r="N8" s="4"/>
      <c r="O8" s="15"/>
      <c r="Q8" s="4"/>
      <c r="R8" s="4"/>
      <c r="S8" s="15"/>
    </row>
    <row r="9" spans="1:19" ht="18">
      <c r="A9" s="49"/>
      <c r="B9" s="380" t="s">
        <v>465</v>
      </c>
      <c r="C9" s="380"/>
      <c r="D9" s="380"/>
      <c r="E9" s="380"/>
      <c r="F9" s="380"/>
      <c r="G9" s="70"/>
      <c r="H9" s="136"/>
      <c r="I9" s="136"/>
      <c r="J9" s="136"/>
      <c r="K9" s="138"/>
      <c r="L9" s="138"/>
      <c r="M9" s="4"/>
      <c r="N9" s="4"/>
      <c r="O9" s="15"/>
      <c r="Q9" s="4"/>
      <c r="R9" s="4"/>
      <c r="S9" s="15"/>
    </row>
    <row r="10" spans="1:19" ht="12.75">
      <c r="A10" s="49"/>
      <c r="B10" s="381" t="s">
        <v>118</v>
      </c>
      <c r="C10" s="381"/>
      <c r="D10" s="381"/>
      <c r="E10" s="381"/>
      <c r="F10" s="381"/>
      <c r="G10" s="67"/>
      <c r="H10" s="136"/>
      <c r="I10" s="136"/>
      <c r="J10" s="136"/>
      <c r="K10" s="136"/>
      <c r="L10" s="137"/>
      <c r="M10" s="4"/>
      <c r="N10" s="4"/>
      <c r="O10" s="15"/>
      <c r="Q10" s="4"/>
      <c r="R10" s="4"/>
      <c r="S10" s="15"/>
    </row>
    <row r="11" spans="1:19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M11" s="7"/>
      <c r="N11" s="4"/>
      <c r="O11" s="4"/>
      <c r="Q11" s="7"/>
      <c r="R11" s="4"/>
      <c r="S11" s="4"/>
    </row>
    <row r="12" spans="1:19" ht="12.75">
      <c r="A12" s="136"/>
      <c r="B12" s="386"/>
      <c r="C12" s="386"/>
      <c r="D12" s="386"/>
      <c r="E12" s="386"/>
      <c r="F12" s="386"/>
      <c r="G12" s="386"/>
      <c r="H12" s="164"/>
      <c r="I12" s="138"/>
      <c r="J12" s="136"/>
      <c r="K12" s="136"/>
      <c r="L12" s="136"/>
      <c r="M12" s="4"/>
      <c r="N12" s="4"/>
      <c r="O12" s="290"/>
      <c r="P12" s="5"/>
      <c r="Q12" s="9"/>
      <c r="R12" s="9"/>
      <c r="S12" s="290"/>
    </row>
    <row r="13" spans="1:19" ht="14.25" customHeight="1">
      <c r="A13" s="49"/>
      <c r="B13" s="49"/>
      <c r="C13" s="49"/>
      <c r="D13" s="49"/>
      <c r="E13" s="49"/>
      <c r="F13" s="49"/>
      <c r="G13" s="49"/>
      <c r="H13" s="320" t="s">
        <v>125</v>
      </c>
      <c r="I13" s="185"/>
      <c r="J13" s="185"/>
      <c r="K13" s="233"/>
      <c r="O13" s="5"/>
      <c r="P13" s="5"/>
      <c r="Q13" s="5"/>
      <c r="R13" s="5"/>
      <c r="S13" s="5"/>
    </row>
    <row r="14" spans="1:19" ht="77.25" customHeight="1">
      <c r="A14" s="327" t="s">
        <v>127</v>
      </c>
      <c r="B14" s="328" t="s">
        <v>143</v>
      </c>
      <c r="C14" s="328" t="s">
        <v>235</v>
      </c>
      <c r="D14" s="328" t="s">
        <v>154</v>
      </c>
      <c r="E14" s="328" t="s">
        <v>151</v>
      </c>
      <c r="F14" s="329" t="s">
        <v>155</v>
      </c>
      <c r="G14" s="155" t="s">
        <v>148</v>
      </c>
      <c r="H14" s="330" t="s">
        <v>381</v>
      </c>
      <c r="M14" s="194"/>
      <c r="N14" s="194"/>
      <c r="O14" s="291"/>
      <c r="P14" s="291"/>
      <c r="Q14" s="291"/>
      <c r="R14" s="291"/>
      <c r="S14" s="5"/>
    </row>
    <row r="15" spans="1:19" ht="47.25" customHeight="1">
      <c r="A15" s="327"/>
      <c r="B15" s="330" t="s">
        <v>469</v>
      </c>
      <c r="C15" s="147" t="s">
        <v>236</v>
      </c>
      <c r="D15" s="328"/>
      <c r="E15" s="328"/>
      <c r="F15" s="329"/>
      <c r="G15" s="331"/>
      <c r="H15" s="139">
        <f>H189</f>
        <v>38859.08</v>
      </c>
      <c r="M15" s="194"/>
      <c r="N15" s="194"/>
      <c r="O15" s="60"/>
      <c r="P15" s="60"/>
      <c r="Q15" s="60"/>
      <c r="R15" s="60"/>
      <c r="S15" s="5"/>
    </row>
    <row r="16" spans="1:19" ht="28.5" customHeight="1">
      <c r="A16" s="166" t="s">
        <v>129</v>
      </c>
      <c r="B16" s="148" t="s">
        <v>184</v>
      </c>
      <c r="C16" s="143"/>
      <c r="D16" s="147" t="s">
        <v>140</v>
      </c>
      <c r="E16" s="147"/>
      <c r="F16" s="226"/>
      <c r="G16" s="331"/>
      <c r="H16" s="196">
        <f>H17+H23+H47+H78</f>
        <v>20216.559999999998</v>
      </c>
      <c r="O16" s="292"/>
      <c r="P16" s="292"/>
      <c r="Q16" s="292"/>
      <c r="R16" s="292"/>
      <c r="S16" s="5"/>
    </row>
    <row r="17" spans="1:19" ht="17.25" customHeight="1">
      <c r="A17" s="166"/>
      <c r="B17" s="149" t="s">
        <v>212</v>
      </c>
      <c r="C17" s="147"/>
      <c r="D17" s="147"/>
      <c r="E17" s="147"/>
      <c r="F17" s="227"/>
      <c r="G17" s="332"/>
      <c r="H17" s="139">
        <f>H18+H23</f>
        <v>4746.58</v>
      </c>
      <c r="O17" s="60"/>
      <c r="P17" s="60"/>
      <c r="Q17" s="60"/>
      <c r="R17" s="60"/>
      <c r="S17" s="5"/>
    </row>
    <row r="18" spans="1:19" ht="60.75" customHeight="1">
      <c r="A18" s="166" t="s">
        <v>146</v>
      </c>
      <c r="B18" s="148" t="s">
        <v>370</v>
      </c>
      <c r="C18" s="149" t="s">
        <v>236</v>
      </c>
      <c r="D18" s="158" t="s">
        <v>227</v>
      </c>
      <c r="E18" s="158"/>
      <c r="F18" s="227"/>
      <c r="G18" s="332"/>
      <c r="H18" s="139">
        <f>H19</f>
        <v>1058.6</v>
      </c>
      <c r="O18" s="60"/>
      <c r="P18" s="60"/>
      <c r="Q18" s="60"/>
      <c r="R18" s="60"/>
      <c r="S18" s="5"/>
    </row>
    <row r="19" spans="1:19" ht="28.5" customHeight="1">
      <c r="A19" s="166" t="s">
        <v>144</v>
      </c>
      <c r="B19" s="148" t="s">
        <v>233</v>
      </c>
      <c r="C19" s="149" t="s">
        <v>236</v>
      </c>
      <c r="D19" s="158" t="s">
        <v>227</v>
      </c>
      <c r="E19" s="158" t="s">
        <v>93</v>
      </c>
      <c r="F19" s="227"/>
      <c r="G19" s="332"/>
      <c r="H19" s="139">
        <f>H20</f>
        <v>1058.6</v>
      </c>
      <c r="O19" s="60"/>
      <c r="P19" s="60"/>
      <c r="Q19" s="60"/>
      <c r="R19" s="60"/>
      <c r="S19" s="5"/>
    </row>
    <row r="20" spans="1:19" ht="30.75" customHeight="1">
      <c r="A20" s="168" t="s">
        <v>224</v>
      </c>
      <c r="B20" s="142" t="s">
        <v>195</v>
      </c>
      <c r="C20" s="143" t="s">
        <v>236</v>
      </c>
      <c r="D20" s="160" t="s">
        <v>227</v>
      </c>
      <c r="E20" s="160" t="s">
        <v>93</v>
      </c>
      <c r="F20" s="160" t="s">
        <v>382</v>
      </c>
      <c r="G20" s="333" t="s">
        <v>192</v>
      </c>
      <c r="H20" s="139">
        <f>H21+H22</f>
        <v>1058.6</v>
      </c>
      <c r="O20" s="251"/>
      <c r="P20" s="251"/>
      <c r="Q20" s="251"/>
      <c r="R20" s="251"/>
      <c r="S20" s="5"/>
    </row>
    <row r="21" spans="1:19" ht="16.5" customHeight="1">
      <c r="A21" s="168" t="s">
        <v>225</v>
      </c>
      <c r="B21" s="142" t="s">
        <v>194</v>
      </c>
      <c r="C21" s="143" t="s">
        <v>236</v>
      </c>
      <c r="D21" s="170" t="s">
        <v>227</v>
      </c>
      <c r="E21" s="160" t="s">
        <v>93</v>
      </c>
      <c r="F21" s="169" t="s">
        <v>382</v>
      </c>
      <c r="G21" s="334" t="s">
        <v>193</v>
      </c>
      <c r="H21" s="140">
        <f>858.6</f>
        <v>858.6</v>
      </c>
      <c r="O21" s="251"/>
      <c r="P21" s="251"/>
      <c r="Q21" s="251"/>
      <c r="R21" s="251"/>
      <c r="S21" s="5"/>
    </row>
    <row r="22" spans="1:19" ht="18" customHeight="1">
      <c r="A22" s="168" t="s">
        <v>373</v>
      </c>
      <c r="B22" s="142" t="s">
        <v>215</v>
      </c>
      <c r="C22" s="143" t="s">
        <v>236</v>
      </c>
      <c r="D22" s="160" t="s">
        <v>227</v>
      </c>
      <c r="E22" s="160" t="s">
        <v>93</v>
      </c>
      <c r="F22" s="169" t="s">
        <v>382</v>
      </c>
      <c r="G22" s="334" t="s">
        <v>196</v>
      </c>
      <c r="H22" s="140">
        <v>200</v>
      </c>
      <c r="N22" s="243"/>
      <c r="O22" s="251"/>
      <c r="P22" s="251"/>
      <c r="Q22" s="251"/>
      <c r="R22" s="251"/>
      <c r="S22" s="5"/>
    </row>
    <row r="23" spans="1:19" ht="84.75" customHeight="1">
      <c r="A23" s="167" t="s">
        <v>150</v>
      </c>
      <c r="B23" s="244" t="s">
        <v>374</v>
      </c>
      <c r="C23" s="149" t="s">
        <v>236</v>
      </c>
      <c r="D23" s="158" t="s">
        <v>171</v>
      </c>
      <c r="E23" s="158"/>
      <c r="F23" s="227"/>
      <c r="G23" s="332"/>
      <c r="H23" s="139">
        <f>H24+H28+H31+H35</f>
        <v>3687.98</v>
      </c>
      <c r="N23" s="48"/>
      <c r="O23" s="60"/>
      <c r="P23" s="60"/>
      <c r="Q23" s="60"/>
      <c r="R23" s="60"/>
      <c r="S23" s="5"/>
    </row>
    <row r="24" spans="1:19" ht="65.25" customHeight="1">
      <c r="A24" s="167" t="s">
        <v>152</v>
      </c>
      <c r="B24" s="244" t="s">
        <v>94</v>
      </c>
      <c r="C24" s="149" t="s">
        <v>236</v>
      </c>
      <c r="D24" s="158" t="s">
        <v>171</v>
      </c>
      <c r="E24" s="158" t="s">
        <v>383</v>
      </c>
      <c r="F24" s="227"/>
      <c r="G24" s="331"/>
      <c r="H24" s="335">
        <f>H25</f>
        <v>906.0999999999999</v>
      </c>
      <c r="N24" s="48"/>
      <c r="O24" s="60"/>
      <c r="P24" s="60"/>
      <c r="Q24" s="60"/>
      <c r="R24" s="60"/>
      <c r="S24" s="5"/>
    </row>
    <row r="25" spans="1:19" ht="33.75" customHeight="1">
      <c r="A25" s="168" t="s">
        <v>384</v>
      </c>
      <c r="B25" s="142" t="s">
        <v>195</v>
      </c>
      <c r="C25" s="143" t="s">
        <v>236</v>
      </c>
      <c r="D25" s="160" t="s">
        <v>171</v>
      </c>
      <c r="E25" s="160" t="s">
        <v>383</v>
      </c>
      <c r="F25" s="145" t="s">
        <v>382</v>
      </c>
      <c r="G25" s="145" t="s">
        <v>192</v>
      </c>
      <c r="H25" s="139">
        <f>H26+H27</f>
        <v>906.0999999999999</v>
      </c>
      <c r="N25" s="48"/>
      <c r="O25" s="60"/>
      <c r="P25" s="60"/>
      <c r="Q25" s="60"/>
      <c r="R25" s="60"/>
      <c r="S25" s="5"/>
    </row>
    <row r="26" spans="1:19" ht="16.5" customHeight="1">
      <c r="A26" s="168" t="s">
        <v>226</v>
      </c>
      <c r="B26" s="142" t="s">
        <v>194</v>
      </c>
      <c r="C26" s="143" t="s">
        <v>236</v>
      </c>
      <c r="D26" s="170" t="s">
        <v>171</v>
      </c>
      <c r="E26" s="160" t="s">
        <v>383</v>
      </c>
      <c r="F26" s="145" t="s">
        <v>382</v>
      </c>
      <c r="G26" s="145" t="s">
        <v>193</v>
      </c>
      <c r="H26" s="140">
        <v>719.9</v>
      </c>
      <c r="N26" s="48"/>
      <c r="O26" s="251"/>
      <c r="P26" s="251"/>
      <c r="Q26" s="251"/>
      <c r="R26" s="251"/>
      <c r="S26" s="5"/>
    </row>
    <row r="27" spans="1:19" ht="17.25" customHeight="1">
      <c r="A27" s="168" t="s">
        <v>385</v>
      </c>
      <c r="B27" s="142" t="s">
        <v>215</v>
      </c>
      <c r="C27" s="143" t="s">
        <v>236</v>
      </c>
      <c r="D27" s="160" t="s">
        <v>171</v>
      </c>
      <c r="E27" s="160" t="s">
        <v>383</v>
      </c>
      <c r="F27" s="145" t="s">
        <v>382</v>
      </c>
      <c r="G27" s="145" t="s">
        <v>196</v>
      </c>
      <c r="H27" s="140">
        <v>186.2</v>
      </c>
      <c r="N27" s="48"/>
      <c r="O27" s="251"/>
      <c r="P27" s="251"/>
      <c r="Q27" s="251"/>
      <c r="R27" s="251"/>
      <c r="S27" s="5"/>
    </row>
    <row r="28" spans="1:19" ht="108.75" customHeight="1">
      <c r="A28" s="166" t="s">
        <v>153</v>
      </c>
      <c r="B28" s="151" t="s">
        <v>375</v>
      </c>
      <c r="C28" s="143" t="s">
        <v>236</v>
      </c>
      <c r="D28" s="157" t="s">
        <v>171</v>
      </c>
      <c r="E28" s="158" t="s">
        <v>91</v>
      </c>
      <c r="F28" s="227"/>
      <c r="G28" s="331"/>
      <c r="H28" s="139">
        <f>H29</f>
        <v>103.68</v>
      </c>
      <c r="N28" s="321"/>
      <c r="O28" s="251"/>
      <c r="P28" s="251"/>
      <c r="Q28" s="251"/>
      <c r="R28" s="251"/>
      <c r="S28" s="5"/>
    </row>
    <row r="29" spans="1:20" ht="22.5" customHeight="1">
      <c r="A29" s="168" t="s">
        <v>95</v>
      </c>
      <c r="B29" s="142" t="s">
        <v>287</v>
      </c>
      <c r="C29" s="143" t="s">
        <v>236</v>
      </c>
      <c r="D29" s="170" t="s">
        <v>171</v>
      </c>
      <c r="E29" s="160" t="s">
        <v>91</v>
      </c>
      <c r="F29" s="145" t="s">
        <v>386</v>
      </c>
      <c r="G29" s="145" t="s">
        <v>206</v>
      </c>
      <c r="H29" s="140">
        <f>H30</f>
        <v>103.68</v>
      </c>
      <c r="N29" s="322"/>
      <c r="O29" s="60"/>
      <c r="P29" s="60"/>
      <c r="Q29" s="60"/>
      <c r="R29" s="60"/>
      <c r="S29" s="179"/>
      <c r="T29" s="299" t="s">
        <v>192</v>
      </c>
    </row>
    <row r="30" spans="1:20" ht="23.25" customHeight="1">
      <c r="A30" s="168" t="s">
        <v>387</v>
      </c>
      <c r="B30" s="142" t="s">
        <v>388</v>
      </c>
      <c r="C30" s="143" t="s">
        <v>236</v>
      </c>
      <c r="D30" s="170" t="s">
        <v>171</v>
      </c>
      <c r="E30" s="160" t="s">
        <v>91</v>
      </c>
      <c r="F30" s="145" t="s">
        <v>386</v>
      </c>
      <c r="G30" s="145" t="s">
        <v>214</v>
      </c>
      <c r="H30" s="140">
        <f>8*1.08*12</f>
        <v>103.68</v>
      </c>
      <c r="N30" s="322"/>
      <c r="O30" s="251"/>
      <c r="P30" s="251"/>
      <c r="Q30" s="251"/>
      <c r="R30" s="251"/>
      <c r="S30" s="179"/>
      <c r="T30" s="299" t="s">
        <v>320</v>
      </c>
    </row>
    <row r="31" spans="1:20" ht="42.75" customHeight="1">
      <c r="A31" s="166" t="s">
        <v>389</v>
      </c>
      <c r="B31" s="244" t="s">
        <v>234</v>
      </c>
      <c r="C31" s="143" t="s">
        <v>236</v>
      </c>
      <c r="D31" s="147" t="s">
        <v>171</v>
      </c>
      <c r="E31" s="158" t="s">
        <v>390</v>
      </c>
      <c r="F31" s="227"/>
      <c r="G31" s="336"/>
      <c r="H31" s="139">
        <f>H32</f>
        <v>2249.3</v>
      </c>
      <c r="N31" s="322"/>
      <c r="O31" s="251"/>
      <c r="P31" s="251"/>
      <c r="Q31" s="251"/>
      <c r="R31" s="251"/>
      <c r="S31" s="179"/>
      <c r="T31" s="299"/>
    </row>
    <row r="32" spans="1:20" ht="31.5" customHeight="1">
      <c r="A32" s="168" t="s">
        <v>391</v>
      </c>
      <c r="B32" s="142" t="s">
        <v>195</v>
      </c>
      <c r="C32" s="143" t="s">
        <v>236</v>
      </c>
      <c r="D32" s="160" t="s">
        <v>171</v>
      </c>
      <c r="E32" s="160" t="s">
        <v>390</v>
      </c>
      <c r="F32" s="145" t="s">
        <v>382</v>
      </c>
      <c r="G32" s="145" t="s">
        <v>192</v>
      </c>
      <c r="H32" s="140">
        <f>H33+H34</f>
        <v>2249.3</v>
      </c>
      <c r="N32" s="322"/>
      <c r="O32" s="251"/>
      <c r="P32" s="251"/>
      <c r="Q32" s="251"/>
      <c r="R32" s="251"/>
      <c r="S32" s="179"/>
      <c r="T32" s="299" t="s">
        <v>196</v>
      </c>
    </row>
    <row r="33" spans="1:19" ht="21.75" customHeight="1">
      <c r="A33" s="168" t="s">
        <v>392</v>
      </c>
      <c r="B33" s="142" t="s">
        <v>194</v>
      </c>
      <c r="C33" s="143" t="s">
        <v>236</v>
      </c>
      <c r="D33" s="170" t="s">
        <v>171</v>
      </c>
      <c r="E33" s="160" t="s">
        <v>390</v>
      </c>
      <c r="F33" s="145" t="s">
        <v>382</v>
      </c>
      <c r="G33" s="145" t="s">
        <v>193</v>
      </c>
      <c r="H33" s="140">
        <f>1588.3+150</f>
        <v>1738.3</v>
      </c>
      <c r="O33" s="60"/>
      <c r="P33" s="60"/>
      <c r="Q33" s="60"/>
      <c r="R33" s="60"/>
      <c r="S33" s="5"/>
    </row>
    <row r="34" spans="1:19" s="1" customFormat="1" ht="20.25" customHeight="1">
      <c r="A34" s="168" t="s">
        <v>393</v>
      </c>
      <c r="B34" s="142" t="s">
        <v>215</v>
      </c>
      <c r="C34" s="143" t="s">
        <v>236</v>
      </c>
      <c r="D34" s="170" t="s">
        <v>171</v>
      </c>
      <c r="E34" s="160" t="s">
        <v>390</v>
      </c>
      <c r="F34" s="145" t="s">
        <v>382</v>
      </c>
      <c r="G34" s="145" t="s">
        <v>196</v>
      </c>
      <c r="H34" s="140">
        <f>465.7+45.3</f>
        <v>511</v>
      </c>
      <c r="O34" s="60"/>
      <c r="P34" s="60"/>
      <c r="Q34" s="60"/>
      <c r="R34" s="60"/>
      <c r="S34" s="17"/>
    </row>
    <row r="35" spans="1:26" s="1" customFormat="1" ht="66.75" customHeight="1">
      <c r="A35" s="166" t="s">
        <v>394</v>
      </c>
      <c r="B35" s="151" t="s">
        <v>264</v>
      </c>
      <c r="C35" s="143" t="s">
        <v>236</v>
      </c>
      <c r="D35" s="149" t="s">
        <v>171</v>
      </c>
      <c r="E35" s="158" t="s">
        <v>96</v>
      </c>
      <c r="F35" s="227"/>
      <c r="G35" s="331"/>
      <c r="H35" s="139">
        <f>H36+H41+H42</f>
        <v>428.9</v>
      </c>
      <c r="O35" s="251"/>
      <c r="P35" s="251"/>
      <c r="Q35" s="251"/>
      <c r="R35" s="251"/>
      <c r="S35" s="232"/>
      <c r="T35" s="232"/>
      <c r="U35" s="232"/>
      <c r="V35" s="232"/>
      <c r="W35" s="232"/>
      <c r="X35" s="232"/>
      <c r="Y35" s="232"/>
      <c r="Z35" s="232"/>
    </row>
    <row r="36" spans="1:26" s="1" customFormat="1" ht="20.25" customHeight="1">
      <c r="A36" s="168" t="s">
        <v>395</v>
      </c>
      <c r="B36" s="142" t="s">
        <v>287</v>
      </c>
      <c r="C36" s="143" t="s">
        <v>236</v>
      </c>
      <c r="D36" s="160" t="s">
        <v>171</v>
      </c>
      <c r="E36" s="160" t="s">
        <v>96</v>
      </c>
      <c r="F36" s="160"/>
      <c r="G36" s="160" t="s">
        <v>206</v>
      </c>
      <c r="H36" s="140">
        <f>SUM(H37:H40)</f>
        <v>392.9</v>
      </c>
      <c r="O36" s="251"/>
      <c r="P36" s="251"/>
      <c r="Q36" s="251"/>
      <c r="R36" s="251"/>
      <c r="S36" s="232"/>
      <c r="T36" s="232"/>
      <c r="U36" s="232"/>
      <c r="V36" s="232"/>
      <c r="W36" s="232"/>
      <c r="X36" s="232"/>
      <c r="Y36" s="232"/>
      <c r="Z36" s="232"/>
    </row>
    <row r="37" spans="1:26" s="1" customFormat="1" ht="18.75" customHeight="1">
      <c r="A37" s="168" t="s">
        <v>396</v>
      </c>
      <c r="B37" s="142" t="s">
        <v>207</v>
      </c>
      <c r="C37" s="143" t="s">
        <v>236</v>
      </c>
      <c r="D37" s="170" t="s">
        <v>171</v>
      </c>
      <c r="E37" s="160" t="s">
        <v>96</v>
      </c>
      <c r="F37" s="145" t="s">
        <v>336</v>
      </c>
      <c r="G37" s="145" t="s">
        <v>204</v>
      </c>
      <c r="H37" s="140">
        <v>30</v>
      </c>
      <c r="O37" s="251"/>
      <c r="P37" s="251"/>
      <c r="Q37" s="251"/>
      <c r="R37" s="251"/>
      <c r="S37" s="232"/>
      <c r="T37" s="232"/>
      <c r="U37" s="232"/>
      <c r="V37" s="232"/>
      <c r="W37" s="232"/>
      <c r="X37" s="232"/>
      <c r="Y37" s="232"/>
      <c r="Z37" s="232"/>
    </row>
    <row r="38" spans="1:26" s="1" customFormat="1" ht="30.75" customHeight="1">
      <c r="A38" s="168" t="s">
        <v>397</v>
      </c>
      <c r="B38" s="142" t="s">
        <v>297</v>
      </c>
      <c r="C38" s="143" t="s">
        <v>236</v>
      </c>
      <c r="D38" s="170" t="s">
        <v>171</v>
      </c>
      <c r="E38" s="160" t="s">
        <v>96</v>
      </c>
      <c r="F38" s="145" t="s">
        <v>336</v>
      </c>
      <c r="G38" s="145" t="s">
        <v>205</v>
      </c>
      <c r="H38" s="140">
        <f>23.2-0.1</f>
        <v>23.099999999999998</v>
      </c>
      <c r="O38" s="269"/>
      <c r="P38" s="269"/>
      <c r="Q38" s="269"/>
      <c r="R38" s="269"/>
      <c r="S38" s="232"/>
      <c r="T38" s="232"/>
      <c r="U38" s="232"/>
      <c r="V38" s="232"/>
      <c r="W38" s="232"/>
      <c r="X38" s="232"/>
      <c r="Y38" s="232"/>
      <c r="Z38" s="232"/>
    </row>
    <row r="39" spans="1:26" s="4" customFormat="1" ht="21" customHeight="1">
      <c r="A39" s="168" t="s">
        <v>399</v>
      </c>
      <c r="B39" s="142" t="s">
        <v>298</v>
      </c>
      <c r="C39" s="143" t="s">
        <v>236</v>
      </c>
      <c r="D39" s="170" t="s">
        <v>171</v>
      </c>
      <c r="E39" s="160" t="s">
        <v>96</v>
      </c>
      <c r="F39" s="145" t="s">
        <v>336</v>
      </c>
      <c r="G39" s="145" t="s">
        <v>214</v>
      </c>
      <c r="H39" s="140">
        <f>20+42</f>
        <v>62</v>
      </c>
      <c r="O39" s="296"/>
      <c r="P39" s="296"/>
      <c r="Q39" s="296"/>
      <c r="R39" s="296"/>
      <c r="S39" s="233"/>
      <c r="T39" s="233"/>
      <c r="U39" s="233"/>
      <c r="V39" s="233"/>
      <c r="W39" s="233"/>
      <c r="X39" s="233"/>
      <c r="Y39" s="233"/>
      <c r="Z39" s="233"/>
    </row>
    <row r="40" spans="1:26" s="4" customFormat="1" ht="22.5" customHeight="1">
      <c r="A40" s="168" t="s">
        <v>400</v>
      </c>
      <c r="B40" s="142" t="s">
        <v>298</v>
      </c>
      <c r="C40" s="143" t="s">
        <v>236</v>
      </c>
      <c r="D40" s="170" t="s">
        <v>171</v>
      </c>
      <c r="E40" s="160" t="s">
        <v>96</v>
      </c>
      <c r="F40" s="145" t="s">
        <v>398</v>
      </c>
      <c r="G40" s="145" t="s">
        <v>214</v>
      </c>
      <c r="H40" s="140">
        <f>473.1-133.6-61.7</f>
        <v>277.8</v>
      </c>
      <c r="O40" s="251"/>
      <c r="P40" s="251"/>
      <c r="Q40" s="251"/>
      <c r="R40" s="251"/>
      <c r="S40" s="233"/>
      <c r="T40" s="233"/>
      <c r="U40" s="233"/>
      <c r="V40" s="233"/>
      <c r="W40" s="233"/>
      <c r="X40" s="233"/>
      <c r="Y40" s="233"/>
      <c r="Z40" s="233"/>
    </row>
    <row r="41" spans="1:26" s="4" customFormat="1" ht="22.5" customHeight="1">
      <c r="A41" s="168" t="s">
        <v>401</v>
      </c>
      <c r="B41" s="142" t="s">
        <v>24</v>
      </c>
      <c r="C41" s="143" t="s">
        <v>236</v>
      </c>
      <c r="D41" s="170" t="s">
        <v>171</v>
      </c>
      <c r="E41" s="160" t="s">
        <v>96</v>
      </c>
      <c r="F41" s="145" t="s">
        <v>414</v>
      </c>
      <c r="G41" s="145" t="s">
        <v>23</v>
      </c>
      <c r="H41" s="140">
        <v>0.1</v>
      </c>
      <c r="O41" s="251"/>
      <c r="P41" s="251"/>
      <c r="Q41" s="251"/>
      <c r="R41" s="251"/>
      <c r="S41" s="233"/>
      <c r="T41" s="233"/>
      <c r="U41" s="233"/>
      <c r="V41" s="233"/>
      <c r="W41" s="233"/>
      <c r="X41" s="233"/>
      <c r="Y41" s="233"/>
      <c r="Z41" s="233"/>
    </row>
    <row r="42" spans="1:26" s="4" customFormat="1" ht="20.25" customHeight="1">
      <c r="A42" s="168" t="s">
        <v>611</v>
      </c>
      <c r="B42" s="142" t="s">
        <v>201</v>
      </c>
      <c r="C42" s="143" t="s">
        <v>236</v>
      </c>
      <c r="D42" s="170" t="s">
        <v>171</v>
      </c>
      <c r="E42" s="160" t="s">
        <v>96</v>
      </c>
      <c r="F42" s="145" t="s">
        <v>337</v>
      </c>
      <c r="G42" s="145" t="s">
        <v>199</v>
      </c>
      <c r="H42" s="140">
        <f>H43+H44+H45+H46</f>
        <v>35.9</v>
      </c>
      <c r="M42" s="49"/>
      <c r="O42" s="251"/>
      <c r="P42" s="251"/>
      <c r="Q42" s="251"/>
      <c r="R42" s="251"/>
      <c r="S42" s="233"/>
      <c r="T42" s="233"/>
      <c r="U42" s="233"/>
      <c r="V42" s="233"/>
      <c r="W42" s="233"/>
      <c r="X42" s="233"/>
      <c r="Y42" s="233"/>
      <c r="Z42" s="233"/>
    </row>
    <row r="43" spans="1:26" s="4" customFormat="1" ht="30.75" customHeight="1">
      <c r="A43" s="168" t="s">
        <v>612</v>
      </c>
      <c r="B43" s="142" t="s">
        <v>200</v>
      </c>
      <c r="C43" s="143" t="s">
        <v>236</v>
      </c>
      <c r="D43" s="170" t="s">
        <v>171</v>
      </c>
      <c r="E43" s="160" t="s">
        <v>96</v>
      </c>
      <c r="F43" s="145" t="s">
        <v>336</v>
      </c>
      <c r="G43" s="145" t="s">
        <v>198</v>
      </c>
      <c r="H43" s="140">
        <v>23</v>
      </c>
      <c r="O43" s="251"/>
      <c r="P43" s="251"/>
      <c r="Q43" s="251"/>
      <c r="R43" s="251"/>
      <c r="S43" s="233"/>
      <c r="T43" s="233"/>
      <c r="U43" s="233"/>
      <c r="V43" s="233"/>
      <c r="W43" s="233"/>
      <c r="X43" s="233"/>
      <c r="Y43" s="233"/>
      <c r="Z43" s="233"/>
    </row>
    <row r="44" spans="1:26" s="4" customFormat="1" ht="30.75" customHeight="1">
      <c r="A44" s="168" t="s">
        <v>613</v>
      </c>
      <c r="B44" s="142" t="s">
        <v>200</v>
      </c>
      <c r="C44" s="143" t="s">
        <v>236</v>
      </c>
      <c r="D44" s="170" t="s">
        <v>171</v>
      </c>
      <c r="E44" s="160" t="s">
        <v>96</v>
      </c>
      <c r="F44" s="145" t="s">
        <v>398</v>
      </c>
      <c r="G44" s="145" t="s">
        <v>198</v>
      </c>
      <c r="H44" s="140">
        <v>10</v>
      </c>
      <c r="O44" s="251"/>
      <c r="P44" s="251"/>
      <c r="Q44" s="251"/>
      <c r="R44" s="251"/>
      <c r="S44" s="233"/>
      <c r="T44" s="233"/>
      <c r="U44" s="233"/>
      <c r="V44" s="233"/>
      <c r="W44" s="233"/>
      <c r="X44" s="233"/>
      <c r="Y44" s="233"/>
      <c r="Z44" s="233"/>
    </row>
    <row r="45" spans="1:26" s="4" customFormat="1" ht="30.75" customHeight="1">
      <c r="A45" s="168" t="s">
        <v>614</v>
      </c>
      <c r="B45" s="142" t="s">
        <v>202</v>
      </c>
      <c r="C45" s="143" t="s">
        <v>236</v>
      </c>
      <c r="D45" s="170" t="s">
        <v>171</v>
      </c>
      <c r="E45" s="160" t="s">
        <v>96</v>
      </c>
      <c r="F45" s="145" t="s">
        <v>336</v>
      </c>
      <c r="G45" s="145" t="s">
        <v>197</v>
      </c>
      <c r="H45" s="140">
        <v>2.9</v>
      </c>
      <c r="O45" s="251"/>
      <c r="P45" s="251"/>
      <c r="Q45" s="251"/>
      <c r="R45" s="251"/>
      <c r="S45" s="233"/>
      <c r="T45" s="233"/>
      <c r="U45" s="233"/>
      <c r="V45" s="233"/>
      <c r="W45" s="233"/>
      <c r="X45" s="233"/>
      <c r="Y45" s="233"/>
      <c r="Z45" s="233"/>
    </row>
    <row r="46" spans="1:26" s="4" customFormat="1" ht="33" customHeight="1">
      <c r="A46" s="168" t="s">
        <v>615</v>
      </c>
      <c r="B46" s="142" t="s">
        <v>202</v>
      </c>
      <c r="C46" s="143" t="s">
        <v>236</v>
      </c>
      <c r="D46" s="170" t="s">
        <v>171</v>
      </c>
      <c r="E46" s="160" t="s">
        <v>96</v>
      </c>
      <c r="F46" s="145" t="s">
        <v>398</v>
      </c>
      <c r="G46" s="145" t="s">
        <v>197</v>
      </c>
      <c r="H46" s="140">
        <f>30-2.9-27.1</f>
        <v>0</v>
      </c>
      <c r="O46" s="251"/>
      <c r="P46" s="251"/>
      <c r="Q46" s="251"/>
      <c r="R46" s="251"/>
      <c r="S46" s="233"/>
      <c r="T46" s="233"/>
      <c r="U46" s="233"/>
      <c r="V46" s="233"/>
      <c r="W46" s="233"/>
      <c r="X46" s="233"/>
      <c r="Y46" s="233"/>
      <c r="Z46" s="233"/>
    </row>
    <row r="47" spans="1:26" s="4" customFormat="1" ht="24" customHeight="1">
      <c r="A47" s="146"/>
      <c r="B47" s="158" t="s">
        <v>134</v>
      </c>
      <c r="C47" s="143"/>
      <c r="D47" s="170"/>
      <c r="E47" s="170"/>
      <c r="F47" s="228"/>
      <c r="G47" s="331"/>
      <c r="H47" s="139">
        <f>H48</f>
        <v>11562</v>
      </c>
      <c r="O47" s="251"/>
      <c r="P47" s="251"/>
      <c r="Q47" s="251"/>
      <c r="R47" s="251"/>
      <c r="S47" s="233"/>
      <c r="T47" s="233"/>
      <c r="U47" s="233"/>
      <c r="V47" s="233"/>
      <c r="W47" s="233"/>
      <c r="X47" s="233"/>
      <c r="Y47" s="233"/>
      <c r="Z47" s="233"/>
    </row>
    <row r="48" spans="1:26" s="4" customFormat="1" ht="84" customHeight="1">
      <c r="A48" s="167" t="s">
        <v>187</v>
      </c>
      <c r="B48" s="244" t="s">
        <v>402</v>
      </c>
      <c r="C48" s="147" t="s">
        <v>236</v>
      </c>
      <c r="D48" s="147" t="s">
        <v>185</v>
      </c>
      <c r="E48" s="170"/>
      <c r="F48" s="228"/>
      <c r="G48" s="331"/>
      <c r="H48" s="139">
        <f>H49+H53+H58+H75</f>
        <v>11562</v>
      </c>
      <c r="O48" s="251"/>
      <c r="P48" s="251"/>
      <c r="Q48" s="251"/>
      <c r="R48" s="251"/>
      <c r="S48" s="233"/>
      <c r="T48" s="233"/>
      <c r="U48" s="233"/>
      <c r="V48" s="233"/>
      <c r="W48" s="233"/>
      <c r="X48" s="233"/>
      <c r="Y48" s="233"/>
      <c r="Z48" s="233"/>
    </row>
    <row r="49" spans="1:26" s="4" customFormat="1" ht="27.75" customHeight="1">
      <c r="A49" s="171" t="s">
        <v>189</v>
      </c>
      <c r="B49" s="244" t="s">
        <v>74</v>
      </c>
      <c r="C49" s="147" t="s">
        <v>236</v>
      </c>
      <c r="D49" s="147" t="s">
        <v>185</v>
      </c>
      <c r="E49" s="149" t="s">
        <v>403</v>
      </c>
      <c r="F49" s="227"/>
      <c r="G49" s="331"/>
      <c r="H49" s="139">
        <f>H50</f>
        <v>1020.9</v>
      </c>
      <c r="O49" s="60"/>
      <c r="P49" s="60"/>
      <c r="Q49" s="60"/>
      <c r="R49" s="60"/>
      <c r="S49" s="233"/>
      <c r="T49" s="233"/>
      <c r="U49" s="233"/>
      <c r="V49" s="233"/>
      <c r="W49" s="233"/>
      <c r="X49" s="233"/>
      <c r="Y49" s="233"/>
      <c r="Z49" s="233"/>
    </row>
    <row r="50" spans="1:26" s="4" customFormat="1" ht="27" customHeight="1">
      <c r="A50" s="172" t="s">
        <v>220</v>
      </c>
      <c r="B50" s="142" t="s">
        <v>195</v>
      </c>
      <c r="C50" s="143" t="s">
        <v>236</v>
      </c>
      <c r="D50" s="160" t="s">
        <v>185</v>
      </c>
      <c r="E50" s="160" t="s">
        <v>403</v>
      </c>
      <c r="F50" s="145" t="s">
        <v>610</v>
      </c>
      <c r="G50" s="145" t="s">
        <v>192</v>
      </c>
      <c r="H50" s="140">
        <f>H51+H52</f>
        <v>1020.9</v>
      </c>
      <c r="L50" s="4" t="s">
        <v>324</v>
      </c>
      <c r="O50" s="60"/>
      <c r="P50" s="60"/>
      <c r="Q50" s="60"/>
      <c r="R50" s="60"/>
      <c r="S50" s="233"/>
      <c r="T50" s="233"/>
      <c r="U50" s="233"/>
      <c r="V50" s="233"/>
      <c r="W50" s="233"/>
      <c r="X50" s="233"/>
      <c r="Y50" s="233"/>
      <c r="Z50" s="233"/>
    </row>
    <row r="51" spans="1:26" s="4" customFormat="1" ht="14.25" customHeight="1">
      <c r="A51" s="172" t="s">
        <v>228</v>
      </c>
      <c r="B51" s="142" t="s">
        <v>194</v>
      </c>
      <c r="C51" s="143" t="s">
        <v>236</v>
      </c>
      <c r="D51" s="160" t="s">
        <v>185</v>
      </c>
      <c r="E51" s="160" t="s">
        <v>403</v>
      </c>
      <c r="F51" s="145" t="s">
        <v>382</v>
      </c>
      <c r="G51" s="145" t="s">
        <v>193</v>
      </c>
      <c r="H51" s="140">
        <v>824.3</v>
      </c>
      <c r="O51" s="60"/>
      <c r="P51" s="60"/>
      <c r="Q51" s="60"/>
      <c r="R51" s="60"/>
      <c r="S51" s="233"/>
      <c r="T51" s="233"/>
      <c r="U51" s="233"/>
      <c r="V51" s="233"/>
      <c r="W51" s="233"/>
      <c r="X51" s="233"/>
      <c r="Y51" s="233"/>
      <c r="Z51" s="233"/>
    </row>
    <row r="52" spans="1:26" s="4" customFormat="1" ht="15" customHeight="1">
      <c r="A52" s="172" t="s">
        <v>77</v>
      </c>
      <c r="B52" s="142" t="s">
        <v>215</v>
      </c>
      <c r="C52" s="143" t="s">
        <v>236</v>
      </c>
      <c r="D52" s="160" t="s">
        <v>185</v>
      </c>
      <c r="E52" s="160" t="s">
        <v>403</v>
      </c>
      <c r="F52" s="145" t="s">
        <v>382</v>
      </c>
      <c r="G52" s="145" t="s">
        <v>196</v>
      </c>
      <c r="H52" s="140">
        <v>196.6</v>
      </c>
      <c r="O52" s="251"/>
      <c r="P52" s="251"/>
      <c r="Q52" s="251"/>
      <c r="R52" s="251"/>
      <c r="S52" s="233"/>
      <c r="T52" s="233"/>
      <c r="U52" s="233"/>
      <c r="V52" s="233"/>
      <c r="W52" s="233"/>
      <c r="X52" s="233"/>
      <c r="Y52" s="233"/>
      <c r="Z52" s="233"/>
    </row>
    <row r="53" spans="1:26" s="4" customFormat="1" ht="45.75" customHeight="1">
      <c r="A53" s="171" t="s">
        <v>190</v>
      </c>
      <c r="B53" s="148" t="s">
        <v>75</v>
      </c>
      <c r="C53" s="147" t="s">
        <v>236</v>
      </c>
      <c r="D53" s="147" t="s">
        <v>185</v>
      </c>
      <c r="E53" s="149" t="s">
        <v>404</v>
      </c>
      <c r="F53" s="245"/>
      <c r="G53" s="331"/>
      <c r="H53" s="139">
        <f>H54</f>
        <v>6894.4</v>
      </c>
      <c r="O53" s="251"/>
      <c r="P53" s="251"/>
      <c r="Q53" s="251"/>
      <c r="R53" s="251"/>
      <c r="S53" s="233"/>
      <c r="T53" s="233"/>
      <c r="U53" s="233"/>
      <c r="V53" s="233"/>
      <c r="W53" s="233"/>
      <c r="X53" s="233"/>
      <c r="Y53" s="233"/>
      <c r="Z53" s="233"/>
    </row>
    <row r="54" spans="1:26" s="4" customFormat="1" ht="28.5" customHeight="1">
      <c r="A54" s="168" t="s">
        <v>405</v>
      </c>
      <c r="B54" s="142" t="s">
        <v>195</v>
      </c>
      <c r="C54" s="143" t="s">
        <v>236</v>
      </c>
      <c r="D54" s="160" t="s">
        <v>185</v>
      </c>
      <c r="E54" s="155" t="s">
        <v>404</v>
      </c>
      <c r="F54" s="155" t="s">
        <v>382</v>
      </c>
      <c r="G54" s="155" t="s">
        <v>192</v>
      </c>
      <c r="H54" s="140">
        <f>H55+H56+H57</f>
        <v>6894.4</v>
      </c>
      <c r="O54" s="251"/>
      <c r="P54" s="251"/>
      <c r="Q54" s="251"/>
      <c r="R54" s="251"/>
      <c r="S54" s="233"/>
      <c r="T54" s="233"/>
      <c r="U54" s="233"/>
      <c r="V54" s="233"/>
      <c r="W54" s="233"/>
      <c r="X54" s="233"/>
      <c r="Y54" s="233"/>
      <c r="Z54" s="233"/>
    </row>
    <row r="55" spans="1:26" s="4" customFormat="1" ht="16.5" customHeight="1">
      <c r="A55" s="168" t="s">
        <v>191</v>
      </c>
      <c r="B55" s="142" t="s">
        <v>194</v>
      </c>
      <c r="C55" s="143" t="s">
        <v>236</v>
      </c>
      <c r="D55" s="160" t="s">
        <v>185</v>
      </c>
      <c r="E55" s="155" t="s">
        <v>404</v>
      </c>
      <c r="F55" s="155" t="s">
        <v>382</v>
      </c>
      <c r="G55" s="155" t="s">
        <v>193</v>
      </c>
      <c r="H55" s="140">
        <f>5013.6+311.7</f>
        <v>5325.3</v>
      </c>
      <c r="P55" s="60"/>
      <c r="Q55" s="60"/>
      <c r="R55" s="60"/>
      <c r="S55" s="233"/>
      <c r="T55" s="233"/>
      <c r="U55" s="233"/>
      <c r="V55" s="233"/>
      <c r="W55" s="233"/>
      <c r="X55" s="233"/>
      <c r="Y55" s="233"/>
      <c r="Z55" s="233"/>
    </row>
    <row r="56" spans="1:26" s="4" customFormat="1" ht="16.5" customHeight="1">
      <c r="A56" s="168" t="s">
        <v>406</v>
      </c>
      <c r="B56" s="142" t="s">
        <v>321</v>
      </c>
      <c r="C56" s="155" t="s">
        <v>236</v>
      </c>
      <c r="D56" s="160" t="s">
        <v>185</v>
      </c>
      <c r="E56" s="155" t="s">
        <v>404</v>
      </c>
      <c r="F56" s="229" t="s">
        <v>382</v>
      </c>
      <c r="G56" s="155" t="s">
        <v>320</v>
      </c>
      <c r="H56" s="140">
        <v>0.4</v>
      </c>
      <c r="J56" s="180"/>
      <c r="K56" s="291"/>
      <c r="L56" s="291"/>
      <c r="M56" s="291"/>
      <c r="N56" s="291"/>
      <c r="O56" s="291"/>
      <c r="P56" s="60"/>
      <c r="Q56" s="60"/>
      <c r="R56" s="60"/>
      <c r="S56" s="233"/>
      <c r="T56" s="233"/>
      <c r="U56" s="233"/>
      <c r="V56" s="233"/>
      <c r="W56" s="233"/>
      <c r="X56" s="233"/>
      <c r="Y56" s="233"/>
      <c r="Z56" s="233"/>
    </row>
    <row r="57" spans="1:26" s="4" customFormat="1" ht="15" customHeight="1">
      <c r="A57" s="168" t="s">
        <v>641</v>
      </c>
      <c r="B57" s="142" t="s">
        <v>215</v>
      </c>
      <c r="C57" s="143" t="s">
        <v>236</v>
      </c>
      <c r="D57" s="160" t="s">
        <v>185</v>
      </c>
      <c r="E57" s="155" t="s">
        <v>404</v>
      </c>
      <c r="F57" s="155" t="s">
        <v>382</v>
      </c>
      <c r="G57" s="155" t="s">
        <v>196</v>
      </c>
      <c r="H57" s="140">
        <f>1474.9+94.2-0.4</f>
        <v>1568.7</v>
      </c>
      <c r="N57" s="49"/>
      <c r="O57" s="60"/>
      <c r="P57" s="60"/>
      <c r="Q57" s="60"/>
      <c r="R57" s="60"/>
      <c r="S57" s="233"/>
      <c r="T57" s="233"/>
      <c r="U57" s="233"/>
      <c r="V57" s="233"/>
      <c r="W57" s="233"/>
      <c r="X57" s="233"/>
      <c r="Y57" s="233"/>
      <c r="Z57" s="233"/>
    </row>
    <row r="58" spans="1:26" ht="54.75" customHeight="1">
      <c r="A58" s="171" t="s">
        <v>407</v>
      </c>
      <c r="B58" s="148" t="s">
        <v>230</v>
      </c>
      <c r="C58" s="143" t="s">
        <v>236</v>
      </c>
      <c r="D58" s="149" t="s">
        <v>185</v>
      </c>
      <c r="E58" s="149" t="s">
        <v>408</v>
      </c>
      <c r="F58" s="245"/>
      <c r="G58" s="331"/>
      <c r="H58" s="139">
        <f>H59+H68+H69+H70</f>
        <v>3641.7000000000003</v>
      </c>
      <c r="N58" s="48"/>
      <c r="O58" s="251"/>
      <c r="P58" s="251"/>
      <c r="Q58" s="251"/>
      <c r="R58" s="251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168" t="s">
        <v>409</v>
      </c>
      <c r="B59" s="142" t="s">
        <v>287</v>
      </c>
      <c r="C59" s="143" t="s">
        <v>236</v>
      </c>
      <c r="D59" s="145" t="s">
        <v>185</v>
      </c>
      <c r="E59" s="155" t="s">
        <v>408</v>
      </c>
      <c r="F59" s="155" t="s">
        <v>337</v>
      </c>
      <c r="G59" s="155" t="s">
        <v>206</v>
      </c>
      <c r="H59" s="140">
        <f>SUM(H60:H67)</f>
        <v>2882.5</v>
      </c>
      <c r="N59" s="48"/>
      <c r="O59" s="251"/>
      <c r="P59" s="251"/>
      <c r="Q59" s="251"/>
      <c r="R59" s="251"/>
      <c r="S59" s="47"/>
      <c r="T59" s="47"/>
      <c r="U59" s="47"/>
      <c r="V59" s="47"/>
      <c r="W59" s="47"/>
      <c r="X59" s="47"/>
      <c r="Y59" s="47"/>
      <c r="Z59" s="47"/>
    </row>
    <row r="60" spans="1:26" ht="17.25" customHeight="1">
      <c r="A60" s="168" t="s">
        <v>410</v>
      </c>
      <c r="B60" s="142" t="s">
        <v>207</v>
      </c>
      <c r="C60" s="143" t="s">
        <v>236</v>
      </c>
      <c r="D60" s="145" t="s">
        <v>185</v>
      </c>
      <c r="E60" s="155" t="s">
        <v>408</v>
      </c>
      <c r="F60" s="155" t="s">
        <v>336</v>
      </c>
      <c r="G60" s="155" t="s">
        <v>204</v>
      </c>
      <c r="H60" s="140">
        <v>167.7</v>
      </c>
      <c r="N60" s="49" t="s">
        <v>313</v>
      </c>
      <c r="O60" s="251"/>
      <c r="P60" s="251"/>
      <c r="Q60" s="251"/>
      <c r="R60" s="251"/>
      <c r="S60" s="47"/>
      <c r="T60" s="47"/>
      <c r="U60" s="47"/>
      <c r="V60" s="47"/>
      <c r="W60" s="47"/>
      <c r="X60" s="47"/>
      <c r="Y60" s="47"/>
      <c r="Z60" s="47"/>
    </row>
    <row r="61" spans="1:26" ht="17.25" customHeight="1">
      <c r="A61" s="168" t="s">
        <v>411</v>
      </c>
      <c r="B61" s="142" t="s">
        <v>207</v>
      </c>
      <c r="C61" s="143" t="s">
        <v>236</v>
      </c>
      <c r="D61" s="145" t="s">
        <v>185</v>
      </c>
      <c r="E61" s="155" t="s">
        <v>408</v>
      </c>
      <c r="F61" s="155" t="s">
        <v>398</v>
      </c>
      <c r="G61" s="155" t="s">
        <v>204</v>
      </c>
      <c r="H61" s="140">
        <v>11</v>
      </c>
      <c r="N61" s="243"/>
      <c r="O61" s="60"/>
      <c r="P61" s="60"/>
      <c r="Q61" s="60"/>
      <c r="R61" s="60"/>
      <c r="S61" s="47"/>
      <c r="T61" s="47"/>
      <c r="U61" s="47"/>
      <c r="V61" s="47"/>
      <c r="W61" s="47"/>
      <c r="X61" s="47"/>
      <c r="Y61" s="47"/>
      <c r="Z61" s="47"/>
    </row>
    <row r="62" spans="1:26" ht="14.25" customHeight="1">
      <c r="A62" s="168" t="s">
        <v>412</v>
      </c>
      <c r="B62" s="142" t="s">
        <v>203</v>
      </c>
      <c r="C62" s="143" t="s">
        <v>236</v>
      </c>
      <c r="D62" s="145" t="s">
        <v>185</v>
      </c>
      <c r="E62" s="155" t="s">
        <v>408</v>
      </c>
      <c r="F62" s="155" t="s">
        <v>398</v>
      </c>
      <c r="G62" s="155" t="s">
        <v>213</v>
      </c>
      <c r="H62" s="140">
        <v>44.4</v>
      </c>
      <c r="N62" s="48"/>
      <c r="O62" s="251"/>
      <c r="P62" s="251"/>
      <c r="Q62" s="251"/>
      <c r="R62" s="251"/>
      <c r="S62" s="47"/>
      <c r="T62" s="47"/>
      <c r="U62" s="47"/>
      <c r="V62" s="47"/>
      <c r="W62" s="47"/>
      <c r="X62" s="47"/>
      <c r="Y62" s="47"/>
      <c r="Z62" s="47"/>
    </row>
    <row r="63" spans="1:26" ht="18" customHeight="1">
      <c r="A63" s="168" t="s">
        <v>556</v>
      </c>
      <c r="B63" s="142" t="s">
        <v>209</v>
      </c>
      <c r="C63" s="143" t="s">
        <v>236</v>
      </c>
      <c r="D63" s="145" t="s">
        <v>185</v>
      </c>
      <c r="E63" s="155" t="s">
        <v>408</v>
      </c>
      <c r="F63" s="155" t="s">
        <v>398</v>
      </c>
      <c r="G63" s="155" t="s">
        <v>208</v>
      </c>
      <c r="H63" s="140">
        <v>253.4</v>
      </c>
      <c r="N63" s="48"/>
      <c r="O63" s="251"/>
      <c r="P63" s="251"/>
      <c r="Q63" s="251"/>
      <c r="R63" s="251"/>
      <c r="S63" s="47"/>
      <c r="T63" s="47"/>
      <c r="U63" s="47"/>
      <c r="V63" s="47"/>
      <c r="W63" s="47"/>
      <c r="X63" s="47"/>
      <c r="Y63" s="47"/>
      <c r="Z63" s="47"/>
    </row>
    <row r="64" spans="1:26" ht="27" customHeight="1">
      <c r="A64" s="168" t="s">
        <v>557</v>
      </c>
      <c r="B64" s="142" t="s">
        <v>297</v>
      </c>
      <c r="C64" s="143" t="s">
        <v>236</v>
      </c>
      <c r="D64" s="145" t="s">
        <v>185</v>
      </c>
      <c r="E64" s="155" t="s">
        <v>408</v>
      </c>
      <c r="F64" s="155" t="s">
        <v>336</v>
      </c>
      <c r="G64" s="155" t="s">
        <v>205</v>
      </c>
      <c r="H64" s="140">
        <f>357.6-192.2</f>
        <v>165.40000000000003</v>
      </c>
      <c r="N64" s="48"/>
      <c r="O64" s="251"/>
      <c r="P64" s="251"/>
      <c r="Q64" s="251"/>
      <c r="R64" s="251"/>
      <c r="S64" s="47"/>
      <c r="T64" s="47"/>
      <c r="U64" s="47"/>
      <c r="V64" s="47"/>
      <c r="W64" s="47"/>
      <c r="X64" s="47"/>
      <c r="Y64" s="47"/>
      <c r="Z64" s="47"/>
    </row>
    <row r="65" spans="1:26" ht="30" customHeight="1">
      <c r="A65" s="168" t="s">
        <v>558</v>
      </c>
      <c r="B65" s="142" t="s">
        <v>297</v>
      </c>
      <c r="C65" s="143" t="s">
        <v>236</v>
      </c>
      <c r="D65" s="145" t="s">
        <v>185</v>
      </c>
      <c r="E65" s="155" t="s">
        <v>408</v>
      </c>
      <c r="F65" s="155" t="s">
        <v>398</v>
      </c>
      <c r="G65" s="155" t="s">
        <v>205</v>
      </c>
      <c r="H65" s="140">
        <f>257.7+192.2+68.8</f>
        <v>518.6999999999999</v>
      </c>
      <c r="N65" s="48"/>
      <c r="O65" s="251"/>
      <c r="P65" s="251"/>
      <c r="Q65" s="251"/>
      <c r="R65" s="251"/>
      <c r="S65" s="47"/>
      <c r="T65" s="47"/>
      <c r="U65" s="47"/>
      <c r="V65" s="47"/>
      <c r="W65" s="47"/>
      <c r="X65" s="47"/>
      <c r="Y65" s="47"/>
      <c r="Z65" s="47"/>
    </row>
    <row r="66" spans="1:26" ht="21.75" customHeight="1">
      <c r="A66" s="168" t="s">
        <v>559</v>
      </c>
      <c r="B66" s="142" t="s">
        <v>298</v>
      </c>
      <c r="C66" s="143" t="s">
        <v>236</v>
      </c>
      <c r="D66" s="145" t="s">
        <v>185</v>
      </c>
      <c r="E66" s="155" t="s">
        <v>408</v>
      </c>
      <c r="F66" s="155" t="s">
        <v>336</v>
      </c>
      <c r="G66" s="155" t="s">
        <v>214</v>
      </c>
      <c r="H66" s="140">
        <f>216.8+91.6</f>
        <v>308.4</v>
      </c>
      <c r="N66" s="48"/>
      <c r="O66" s="251"/>
      <c r="P66" s="251"/>
      <c r="Q66" s="251"/>
      <c r="R66" s="251"/>
      <c r="S66" s="47"/>
      <c r="T66" s="47"/>
      <c r="U66" s="47"/>
      <c r="V66" s="47"/>
      <c r="W66" s="47"/>
      <c r="X66" s="47"/>
      <c r="Y66" s="47"/>
      <c r="Z66" s="47"/>
    </row>
    <row r="67" spans="1:26" ht="18" customHeight="1">
      <c r="A67" s="168" t="s">
        <v>560</v>
      </c>
      <c r="B67" s="142" t="s">
        <v>298</v>
      </c>
      <c r="C67" s="143" t="s">
        <v>236</v>
      </c>
      <c r="D67" s="145" t="s">
        <v>185</v>
      </c>
      <c r="E67" s="155" t="s">
        <v>408</v>
      </c>
      <c r="F67" s="155" t="s">
        <v>398</v>
      </c>
      <c r="G67" s="155" t="s">
        <v>214</v>
      </c>
      <c r="H67" s="140">
        <f>1888.2-405.9-68.8</f>
        <v>1413.5000000000002</v>
      </c>
      <c r="N67" s="48"/>
      <c r="O67" s="251"/>
      <c r="P67" s="251"/>
      <c r="Q67" s="251"/>
      <c r="R67" s="251"/>
      <c r="S67" s="47"/>
      <c r="T67" s="47"/>
      <c r="U67" s="47"/>
      <c r="V67" s="47"/>
      <c r="W67" s="47"/>
      <c r="X67" s="47"/>
      <c r="Y67" s="47"/>
      <c r="Z67" s="47"/>
    </row>
    <row r="68" spans="1:26" ht="14.25" customHeight="1">
      <c r="A68" s="168" t="s">
        <v>485</v>
      </c>
      <c r="B68" s="142" t="s">
        <v>24</v>
      </c>
      <c r="C68" s="155" t="s">
        <v>236</v>
      </c>
      <c r="D68" s="155" t="s">
        <v>185</v>
      </c>
      <c r="E68" s="155" t="s">
        <v>408</v>
      </c>
      <c r="F68" s="155" t="s">
        <v>413</v>
      </c>
      <c r="G68" s="155" t="s">
        <v>23</v>
      </c>
      <c r="H68" s="140">
        <v>100</v>
      </c>
      <c r="N68" s="48"/>
      <c r="O68" s="251"/>
      <c r="P68" s="251"/>
      <c r="Q68" s="251"/>
      <c r="R68" s="251"/>
      <c r="S68" s="47"/>
      <c r="T68" s="47"/>
      <c r="U68" s="47"/>
      <c r="V68" s="47"/>
      <c r="W68" s="47"/>
      <c r="X68" s="47"/>
      <c r="Y68" s="47"/>
      <c r="Z68" s="47"/>
    </row>
    <row r="69" spans="1:26" ht="16.5" customHeight="1">
      <c r="A69" s="168" t="s">
        <v>561</v>
      </c>
      <c r="B69" s="142" t="s">
        <v>24</v>
      </c>
      <c r="C69" s="155" t="s">
        <v>236</v>
      </c>
      <c r="D69" s="155" t="s">
        <v>185</v>
      </c>
      <c r="E69" s="155" t="s">
        <v>408</v>
      </c>
      <c r="F69" s="155" t="s">
        <v>414</v>
      </c>
      <c r="G69" s="155" t="s">
        <v>23</v>
      </c>
      <c r="H69" s="140">
        <v>30.8</v>
      </c>
      <c r="N69" s="48"/>
      <c r="O69" s="251"/>
      <c r="P69" s="251"/>
      <c r="Q69" s="251"/>
      <c r="R69" s="251"/>
      <c r="S69" s="47"/>
      <c r="T69" s="47"/>
      <c r="U69" s="47"/>
      <c r="V69" s="47"/>
      <c r="W69" s="47"/>
      <c r="X69" s="47"/>
      <c r="Y69" s="47"/>
      <c r="Z69" s="47"/>
    </row>
    <row r="70" spans="1:26" ht="19.5" customHeight="1">
      <c r="A70" s="168" t="s">
        <v>562</v>
      </c>
      <c r="B70" s="142" t="s">
        <v>201</v>
      </c>
      <c r="C70" s="155" t="s">
        <v>236</v>
      </c>
      <c r="D70" s="155" t="s">
        <v>185</v>
      </c>
      <c r="E70" s="155" t="s">
        <v>408</v>
      </c>
      <c r="F70" s="155" t="s">
        <v>337</v>
      </c>
      <c r="G70" s="155" t="s">
        <v>199</v>
      </c>
      <c r="H70" s="140">
        <f>H71+H72+H73+H74</f>
        <v>628.4000000000001</v>
      </c>
      <c r="N70" s="48"/>
      <c r="O70" s="251"/>
      <c r="P70" s="251"/>
      <c r="Q70" s="251"/>
      <c r="R70" s="251"/>
      <c r="S70" s="47"/>
      <c r="T70" s="47"/>
      <c r="U70" s="47"/>
      <c r="V70" s="47"/>
      <c r="W70" s="47"/>
      <c r="X70" s="47"/>
      <c r="Y70" s="47"/>
      <c r="Z70" s="47"/>
    </row>
    <row r="71" spans="1:26" ht="30.75" customHeight="1">
      <c r="A71" s="168" t="s">
        <v>563</v>
      </c>
      <c r="B71" s="142" t="s">
        <v>200</v>
      </c>
      <c r="C71" s="143" t="s">
        <v>236</v>
      </c>
      <c r="D71" s="145" t="s">
        <v>185</v>
      </c>
      <c r="E71" s="155" t="s">
        <v>408</v>
      </c>
      <c r="F71" s="155" t="s">
        <v>336</v>
      </c>
      <c r="G71" s="155" t="s">
        <v>198</v>
      </c>
      <c r="H71" s="140">
        <f>43+9.2</f>
        <v>52.2</v>
      </c>
      <c r="N71" s="48"/>
      <c r="O71" s="251"/>
      <c r="P71" s="251"/>
      <c r="Q71" s="251"/>
      <c r="R71" s="251"/>
      <c r="S71" s="47"/>
      <c r="T71" s="47"/>
      <c r="U71" s="47"/>
      <c r="V71" s="47"/>
      <c r="W71" s="47"/>
      <c r="X71" s="47"/>
      <c r="Y71" s="47"/>
      <c r="Z71" s="47"/>
    </row>
    <row r="72" spans="1:26" ht="30" customHeight="1">
      <c r="A72" s="168" t="s">
        <v>564</v>
      </c>
      <c r="B72" s="142" t="s">
        <v>200</v>
      </c>
      <c r="C72" s="143" t="s">
        <v>236</v>
      </c>
      <c r="D72" s="145" t="s">
        <v>185</v>
      </c>
      <c r="E72" s="155" t="s">
        <v>408</v>
      </c>
      <c r="F72" s="155" t="s">
        <v>398</v>
      </c>
      <c r="G72" s="155" t="s">
        <v>198</v>
      </c>
      <c r="H72" s="140">
        <v>70</v>
      </c>
      <c r="N72" s="48"/>
      <c r="O72" s="269"/>
      <c r="P72" s="269"/>
      <c r="Q72" s="269"/>
      <c r="R72" s="269"/>
      <c r="S72" s="47"/>
      <c r="T72" s="47"/>
      <c r="U72" s="47"/>
      <c r="V72" s="47"/>
      <c r="W72" s="47"/>
      <c r="X72" s="47"/>
      <c r="Y72" s="47"/>
      <c r="Z72" s="47"/>
    </row>
    <row r="73" spans="1:26" s="4" customFormat="1" ht="32.25" customHeight="1">
      <c r="A73" s="168" t="s">
        <v>565</v>
      </c>
      <c r="B73" s="142" t="s">
        <v>202</v>
      </c>
      <c r="C73" s="143" t="s">
        <v>236</v>
      </c>
      <c r="D73" s="145" t="s">
        <v>185</v>
      </c>
      <c r="E73" s="155" t="s">
        <v>408</v>
      </c>
      <c r="F73" s="155" t="s">
        <v>336</v>
      </c>
      <c r="G73" s="155" t="s">
        <v>197</v>
      </c>
      <c r="H73" s="140">
        <f>21+105.8-9.2</f>
        <v>117.6</v>
      </c>
      <c r="O73" s="251"/>
      <c r="P73" s="251"/>
      <c r="Q73" s="251"/>
      <c r="R73" s="251"/>
      <c r="S73" s="233"/>
      <c r="T73" s="233"/>
      <c r="U73" s="233"/>
      <c r="V73" s="233"/>
      <c r="W73" s="233"/>
      <c r="X73" s="233"/>
      <c r="Y73" s="233"/>
      <c r="Z73" s="233"/>
    </row>
    <row r="74" spans="1:26" s="4" customFormat="1" ht="36.75" customHeight="1">
      <c r="A74" s="168" t="s">
        <v>566</v>
      </c>
      <c r="B74" s="142" t="s">
        <v>202</v>
      </c>
      <c r="C74" s="143" t="s">
        <v>236</v>
      </c>
      <c r="D74" s="145" t="s">
        <v>185</v>
      </c>
      <c r="E74" s="155" t="s">
        <v>408</v>
      </c>
      <c r="F74" s="155" t="s">
        <v>398</v>
      </c>
      <c r="G74" s="155" t="s">
        <v>197</v>
      </c>
      <c r="H74" s="140">
        <f>467.3-105.8+27.1</f>
        <v>388.6</v>
      </c>
      <c r="O74" s="251"/>
      <c r="P74" s="251"/>
      <c r="Q74" s="251"/>
      <c r="R74" s="251"/>
      <c r="S74" s="233"/>
      <c r="T74" s="233"/>
      <c r="U74" s="233"/>
      <c r="V74" s="233"/>
      <c r="W74" s="233"/>
      <c r="X74" s="233"/>
      <c r="Y74" s="233"/>
      <c r="Z74" s="233"/>
    </row>
    <row r="75" spans="1:26" s="4" customFormat="1" ht="69.75" customHeight="1">
      <c r="A75" s="171" t="s">
        <v>492</v>
      </c>
      <c r="B75" s="148" t="s">
        <v>380</v>
      </c>
      <c r="C75" s="147" t="s">
        <v>236</v>
      </c>
      <c r="D75" s="147" t="s">
        <v>185</v>
      </c>
      <c r="E75" s="149" t="s">
        <v>415</v>
      </c>
      <c r="F75" s="229"/>
      <c r="G75" s="331"/>
      <c r="H75" s="139">
        <f>H77</f>
        <v>5</v>
      </c>
      <c r="O75" s="60"/>
      <c r="P75" s="60"/>
      <c r="Q75" s="60"/>
      <c r="R75" s="60"/>
      <c r="S75" s="233"/>
      <c r="T75" s="233"/>
      <c r="U75" s="233"/>
      <c r="V75" s="233"/>
      <c r="W75" s="233"/>
      <c r="X75" s="233"/>
      <c r="Y75" s="233"/>
      <c r="Z75" s="233"/>
    </row>
    <row r="76" spans="1:26" s="4" customFormat="1" ht="27" customHeight="1">
      <c r="A76" s="168" t="s">
        <v>493</v>
      </c>
      <c r="B76" s="142" t="s">
        <v>201</v>
      </c>
      <c r="C76" s="143" t="s">
        <v>236</v>
      </c>
      <c r="D76" s="155" t="s">
        <v>185</v>
      </c>
      <c r="E76" s="155" t="s">
        <v>415</v>
      </c>
      <c r="F76" s="155" t="s">
        <v>26</v>
      </c>
      <c r="G76" s="155" t="s">
        <v>199</v>
      </c>
      <c r="H76" s="140">
        <f>H77</f>
        <v>5</v>
      </c>
      <c r="O76" s="60"/>
      <c r="P76" s="60"/>
      <c r="Q76" s="60"/>
      <c r="R76" s="60"/>
      <c r="S76" s="233"/>
      <c r="T76" s="233"/>
      <c r="U76" s="233"/>
      <c r="V76" s="233"/>
      <c r="W76" s="233"/>
      <c r="X76" s="233"/>
      <c r="Y76" s="233"/>
      <c r="Z76" s="233"/>
    </row>
    <row r="77" spans="1:26" s="4" customFormat="1" ht="30.75" customHeight="1">
      <c r="A77" s="168" t="s">
        <v>567</v>
      </c>
      <c r="B77" s="142" t="s">
        <v>202</v>
      </c>
      <c r="C77" s="144" t="s">
        <v>236</v>
      </c>
      <c r="D77" s="155" t="s">
        <v>185</v>
      </c>
      <c r="E77" s="155" t="s">
        <v>415</v>
      </c>
      <c r="F77" s="155" t="s">
        <v>26</v>
      </c>
      <c r="G77" s="155" t="s">
        <v>197</v>
      </c>
      <c r="H77" s="140">
        <v>5</v>
      </c>
      <c r="O77" s="203"/>
      <c r="P77" s="203"/>
      <c r="Q77" s="203"/>
      <c r="R77" s="203"/>
      <c r="S77" s="233"/>
      <c r="T77" s="233"/>
      <c r="U77" s="233"/>
      <c r="V77" s="233"/>
      <c r="W77" s="233"/>
      <c r="X77" s="233"/>
      <c r="Y77" s="233"/>
      <c r="Z77" s="233"/>
    </row>
    <row r="78" spans="1:26" s="4" customFormat="1" ht="36" customHeight="1">
      <c r="A78" s="147" t="s">
        <v>416</v>
      </c>
      <c r="B78" s="148" t="s">
        <v>188</v>
      </c>
      <c r="C78" s="149" t="s">
        <v>236</v>
      </c>
      <c r="D78" s="149" t="s">
        <v>270</v>
      </c>
      <c r="E78" s="149"/>
      <c r="F78" s="229"/>
      <c r="G78" s="331"/>
      <c r="H78" s="139">
        <f>H79+H82</f>
        <v>220</v>
      </c>
      <c r="O78" s="251"/>
      <c r="P78" s="251"/>
      <c r="Q78" s="251"/>
      <c r="R78" s="251"/>
      <c r="S78" s="233"/>
      <c r="T78" s="233"/>
      <c r="U78" s="233"/>
      <c r="V78" s="233"/>
      <c r="W78" s="233"/>
      <c r="X78" s="233"/>
      <c r="Y78" s="233"/>
      <c r="Z78" s="233"/>
    </row>
    <row r="79" spans="1:26" s="4" customFormat="1" ht="85.5" customHeight="1">
      <c r="A79" s="147" t="s">
        <v>417</v>
      </c>
      <c r="B79" s="148" t="s">
        <v>371</v>
      </c>
      <c r="C79" s="149" t="s">
        <v>236</v>
      </c>
      <c r="D79" s="149" t="s">
        <v>270</v>
      </c>
      <c r="E79" s="149" t="s">
        <v>494</v>
      </c>
      <c r="F79" s="249"/>
      <c r="G79" s="331"/>
      <c r="H79" s="139">
        <f>H81</f>
        <v>160</v>
      </c>
      <c r="O79" s="60"/>
      <c r="P79" s="60"/>
      <c r="Q79" s="60"/>
      <c r="R79" s="60"/>
      <c r="S79" s="233"/>
      <c r="T79" s="233"/>
      <c r="U79" s="233"/>
      <c r="V79" s="233"/>
      <c r="W79" s="233"/>
      <c r="X79" s="233"/>
      <c r="Y79" s="233"/>
      <c r="Z79" s="233"/>
    </row>
    <row r="80" spans="1:26" s="4" customFormat="1" ht="35.25" customHeight="1">
      <c r="A80" s="154" t="s">
        <v>418</v>
      </c>
      <c r="B80" s="142" t="s">
        <v>335</v>
      </c>
      <c r="C80" s="144" t="s">
        <v>236</v>
      </c>
      <c r="D80" s="155" t="s">
        <v>270</v>
      </c>
      <c r="E80" s="155" t="s">
        <v>494</v>
      </c>
      <c r="F80" s="155" t="s">
        <v>419</v>
      </c>
      <c r="G80" s="155" t="s">
        <v>337</v>
      </c>
      <c r="H80" s="140">
        <f>H81</f>
        <v>160</v>
      </c>
      <c r="O80" s="251"/>
      <c r="P80" s="251"/>
      <c r="Q80" s="251"/>
      <c r="R80" s="251"/>
      <c r="S80" s="233"/>
      <c r="T80" s="233"/>
      <c r="U80" s="233"/>
      <c r="V80" s="233"/>
      <c r="W80" s="233"/>
      <c r="X80" s="233"/>
      <c r="Y80" s="233"/>
      <c r="Z80" s="233"/>
    </row>
    <row r="81" spans="1:26" s="4" customFormat="1" ht="61.5" customHeight="1">
      <c r="A81" s="154" t="s">
        <v>420</v>
      </c>
      <c r="B81" s="142" t="s">
        <v>338</v>
      </c>
      <c r="C81" s="144" t="s">
        <v>236</v>
      </c>
      <c r="D81" s="155" t="s">
        <v>270</v>
      </c>
      <c r="E81" s="155" t="s">
        <v>494</v>
      </c>
      <c r="F81" s="155" t="s">
        <v>419</v>
      </c>
      <c r="G81" s="155" t="s">
        <v>336</v>
      </c>
      <c r="H81" s="140">
        <v>160</v>
      </c>
      <c r="O81" s="60"/>
      <c r="P81" s="60"/>
      <c r="Q81" s="60"/>
      <c r="R81" s="60"/>
      <c r="S81" s="233"/>
      <c r="T81" s="233"/>
      <c r="U81" s="233"/>
      <c r="V81" s="233"/>
      <c r="W81" s="233"/>
      <c r="X81" s="233"/>
      <c r="Y81" s="233"/>
      <c r="Z81" s="233"/>
    </row>
    <row r="82" spans="1:26" ht="83.25" customHeight="1">
      <c r="A82" s="147" t="s">
        <v>496</v>
      </c>
      <c r="B82" s="148" t="s">
        <v>372</v>
      </c>
      <c r="C82" s="149" t="s">
        <v>236</v>
      </c>
      <c r="D82" s="149" t="s">
        <v>270</v>
      </c>
      <c r="E82" s="149" t="s">
        <v>497</v>
      </c>
      <c r="F82" s="249"/>
      <c r="G82" s="331"/>
      <c r="H82" s="139">
        <f>H83</f>
        <v>60</v>
      </c>
      <c r="O82" s="203"/>
      <c r="P82" s="203"/>
      <c r="Q82" s="203"/>
      <c r="R82" s="203"/>
      <c r="S82" s="47"/>
      <c r="T82" s="47"/>
      <c r="U82" s="47"/>
      <c r="V82" s="47"/>
      <c r="W82" s="47"/>
      <c r="X82" s="47"/>
      <c r="Y82" s="47"/>
      <c r="Z82" s="47"/>
    </row>
    <row r="83" spans="1:26" ht="22.5" customHeight="1">
      <c r="A83" s="154" t="s">
        <v>97</v>
      </c>
      <c r="B83" s="142" t="s">
        <v>24</v>
      </c>
      <c r="C83" s="155" t="s">
        <v>236</v>
      </c>
      <c r="D83" s="155" t="s">
        <v>270</v>
      </c>
      <c r="E83" s="155" t="s">
        <v>497</v>
      </c>
      <c r="F83" s="155" t="s">
        <v>414</v>
      </c>
      <c r="G83" s="155" t="s">
        <v>23</v>
      </c>
      <c r="H83" s="140">
        <v>60</v>
      </c>
      <c r="O83" s="251"/>
      <c r="P83" s="251"/>
      <c r="Q83" s="251"/>
      <c r="R83" s="251"/>
      <c r="S83" s="47"/>
      <c r="T83" s="47"/>
      <c r="U83" s="47"/>
      <c r="V83" s="47"/>
      <c r="W83" s="47"/>
      <c r="X83" s="47"/>
      <c r="Y83" s="47"/>
      <c r="Z83" s="47"/>
    </row>
    <row r="84" spans="1:26" ht="46.5" customHeight="1">
      <c r="A84" s="147" t="s">
        <v>130</v>
      </c>
      <c r="B84" s="148" t="s">
        <v>176</v>
      </c>
      <c r="C84" s="147" t="s">
        <v>236</v>
      </c>
      <c r="D84" s="147" t="s">
        <v>175</v>
      </c>
      <c r="E84" s="149"/>
      <c r="F84" s="229"/>
      <c r="G84" s="331"/>
      <c r="H84" s="139">
        <f>H85</f>
        <v>495.9</v>
      </c>
      <c r="O84" s="60"/>
      <c r="P84" s="60"/>
      <c r="Q84" s="60"/>
      <c r="R84" s="60"/>
      <c r="S84" s="47"/>
      <c r="T84" s="47"/>
      <c r="U84" s="47"/>
      <c r="V84" s="47"/>
      <c r="W84" s="47"/>
      <c r="X84" s="47"/>
      <c r="Y84" s="47"/>
      <c r="Z84" s="47"/>
    </row>
    <row r="85" spans="1:26" ht="64.5" customHeight="1">
      <c r="A85" s="147" t="s">
        <v>145</v>
      </c>
      <c r="B85" s="148" t="s">
        <v>271</v>
      </c>
      <c r="C85" s="147" t="s">
        <v>236</v>
      </c>
      <c r="D85" s="147" t="s">
        <v>173</v>
      </c>
      <c r="E85" s="149"/>
      <c r="F85" s="249"/>
      <c r="G85" s="331"/>
      <c r="H85" s="139">
        <f>H86+H93</f>
        <v>495.9</v>
      </c>
      <c r="O85" s="60"/>
      <c r="P85" s="60"/>
      <c r="Q85" s="60"/>
      <c r="R85" s="60"/>
      <c r="S85" s="47"/>
      <c r="T85" s="47"/>
      <c r="U85" s="47"/>
      <c r="V85" s="47"/>
      <c r="W85" s="47"/>
      <c r="X85" s="47"/>
      <c r="Y85" s="47"/>
      <c r="Z85" s="47"/>
    </row>
    <row r="86" spans="1:26" ht="58.5" customHeight="1">
      <c r="A86" s="166" t="s">
        <v>135</v>
      </c>
      <c r="B86" s="148" t="s">
        <v>136</v>
      </c>
      <c r="C86" s="147" t="s">
        <v>236</v>
      </c>
      <c r="D86" s="147" t="s">
        <v>173</v>
      </c>
      <c r="E86" s="149" t="s">
        <v>273</v>
      </c>
      <c r="F86" s="249"/>
      <c r="G86" s="331"/>
      <c r="H86" s="139">
        <f>H87+H90</f>
        <v>485.9</v>
      </c>
      <c r="O86" s="269"/>
      <c r="P86" s="269"/>
      <c r="Q86" s="269"/>
      <c r="R86" s="269"/>
      <c r="S86" s="47"/>
      <c r="T86" s="47"/>
      <c r="U86" s="47"/>
      <c r="V86" s="47"/>
      <c r="W86" s="47"/>
      <c r="X86" s="47"/>
      <c r="Y86" s="47"/>
      <c r="Z86" s="47"/>
    </row>
    <row r="87" spans="1:26" ht="31.5" customHeight="1">
      <c r="A87" s="165" t="s">
        <v>124</v>
      </c>
      <c r="B87" s="142" t="s">
        <v>195</v>
      </c>
      <c r="C87" s="144" t="s">
        <v>236</v>
      </c>
      <c r="D87" s="155" t="s">
        <v>173</v>
      </c>
      <c r="E87" s="155" t="s">
        <v>273</v>
      </c>
      <c r="F87" s="145" t="s">
        <v>421</v>
      </c>
      <c r="G87" s="145" t="s">
        <v>192</v>
      </c>
      <c r="H87" s="140">
        <f>H88+H89</f>
        <v>355.9</v>
      </c>
      <c r="O87" s="251"/>
      <c r="P87" s="251"/>
      <c r="Q87" s="251"/>
      <c r="R87" s="251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141" t="s">
        <v>422</v>
      </c>
      <c r="B88" s="142" t="s">
        <v>194</v>
      </c>
      <c r="C88" s="144" t="s">
        <v>236</v>
      </c>
      <c r="D88" s="155" t="s">
        <v>173</v>
      </c>
      <c r="E88" s="155" t="s">
        <v>273</v>
      </c>
      <c r="F88" s="145" t="s">
        <v>423</v>
      </c>
      <c r="G88" s="145" t="s">
        <v>193</v>
      </c>
      <c r="H88" s="140">
        <v>273.3</v>
      </c>
      <c r="N88" s="4"/>
      <c r="O88" s="251"/>
      <c r="P88" s="251"/>
      <c r="Q88" s="251"/>
      <c r="R88" s="251"/>
      <c r="S88" s="47"/>
      <c r="T88" s="47"/>
      <c r="U88" s="47"/>
      <c r="V88" s="47"/>
      <c r="W88" s="47"/>
      <c r="X88" s="47"/>
      <c r="Y88" s="47"/>
      <c r="Z88" s="47"/>
    </row>
    <row r="89" spans="1:26" ht="18" customHeight="1">
      <c r="A89" s="141" t="s">
        <v>424</v>
      </c>
      <c r="B89" s="142" t="s">
        <v>215</v>
      </c>
      <c r="C89" s="144" t="s">
        <v>236</v>
      </c>
      <c r="D89" s="155" t="s">
        <v>173</v>
      </c>
      <c r="E89" s="155" t="s">
        <v>273</v>
      </c>
      <c r="F89" s="145" t="s">
        <v>423</v>
      </c>
      <c r="G89" s="145" t="s">
        <v>196</v>
      </c>
      <c r="H89" s="140">
        <v>82.6</v>
      </c>
      <c r="N89" s="4"/>
      <c r="O89" s="251"/>
      <c r="P89" s="251"/>
      <c r="Q89" s="251"/>
      <c r="R89" s="251"/>
      <c r="S89" s="47"/>
      <c r="T89" s="47"/>
      <c r="U89" s="47"/>
      <c r="V89" s="47"/>
      <c r="W89" s="47"/>
      <c r="X89" s="47"/>
      <c r="Y89" s="47"/>
      <c r="Z89" s="47"/>
    </row>
    <row r="90" spans="1:26" ht="13.5" customHeight="1">
      <c r="A90" s="168" t="s">
        <v>281</v>
      </c>
      <c r="B90" s="142" t="s">
        <v>201</v>
      </c>
      <c r="C90" s="155" t="s">
        <v>236</v>
      </c>
      <c r="D90" s="155" t="s">
        <v>173</v>
      </c>
      <c r="E90" s="155" t="s">
        <v>273</v>
      </c>
      <c r="F90" s="155" t="s">
        <v>337</v>
      </c>
      <c r="G90" s="155" t="s">
        <v>199</v>
      </c>
      <c r="H90" s="140">
        <f>H91+H92</f>
        <v>130</v>
      </c>
      <c r="N90" s="4"/>
      <c r="O90" s="251"/>
      <c r="P90" s="251"/>
      <c r="Q90" s="251"/>
      <c r="R90" s="251"/>
      <c r="S90" s="47"/>
      <c r="T90" s="47"/>
      <c r="U90" s="47"/>
      <c r="V90" s="47"/>
      <c r="W90" s="47"/>
      <c r="X90" s="47"/>
      <c r="Y90" s="47"/>
      <c r="Z90" s="47"/>
    </row>
    <row r="91" spans="1:26" ht="29.25" customHeight="1">
      <c r="A91" s="168" t="s">
        <v>571</v>
      </c>
      <c r="B91" s="142" t="s">
        <v>200</v>
      </c>
      <c r="C91" s="155" t="s">
        <v>236</v>
      </c>
      <c r="D91" s="155" t="s">
        <v>173</v>
      </c>
      <c r="E91" s="155" t="s">
        <v>273</v>
      </c>
      <c r="F91" s="155" t="s">
        <v>398</v>
      </c>
      <c r="G91" s="155" t="s">
        <v>198</v>
      </c>
      <c r="H91" s="140">
        <f>217-100</f>
        <v>117</v>
      </c>
      <c r="O91" s="251"/>
      <c r="P91" s="251"/>
      <c r="Q91" s="251"/>
      <c r="R91" s="251"/>
      <c r="S91" s="47"/>
      <c r="T91" s="47"/>
      <c r="U91" s="47"/>
      <c r="V91" s="47"/>
      <c r="W91" s="47"/>
      <c r="X91" s="47"/>
      <c r="Y91" s="47"/>
      <c r="Z91" s="47"/>
    </row>
    <row r="92" spans="1:26" ht="27.75" customHeight="1">
      <c r="A92" s="168" t="s">
        <v>572</v>
      </c>
      <c r="B92" s="142" t="s">
        <v>202</v>
      </c>
      <c r="C92" s="155" t="s">
        <v>236</v>
      </c>
      <c r="D92" s="155" t="s">
        <v>173</v>
      </c>
      <c r="E92" s="155" t="s">
        <v>273</v>
      </c>
      <c r="F92" s="155" t="s">
        <v>398</v>
      </c>
      <c r="G92" s="155" t="s">
        <v>197</v>
      </c>
      <c r="H92" s="140">
        <v>13</v>
      </c>
      <c r="O92" s="251"/>
      <c r="P92" s="251"/>
      <c r="Q92" s="251"/>
      <c r="R92" s="251"/>
      <c r="S92" s="47"/>
      <c r="T92" s="47"/>
      <c r="U92" s="47"/>
      <c r="V92" s="47"/>
      <c r="W92" s="47"/>
      <c r="X92" s="47"/>
      <c r="Y92" s="47"/>
      <c r="Z92" s="47"/>
    </row>
    <row r="93" spans="1:26" ht="83.25" customHeight="1">
      <c r="A93" s="166" t="s">
        <v>272</v>
      </c>
      <c r="B93" s="148" t="s">
        <v>299</v>
      </c>
      <c r="C93" s="149" t="s">
        <v>236</v>
      </c>
      <c r="D93" s="149" t="s">
        <v>173</v>
      </c>
      <c r="E93" s="149" t="s">
        <v>339</v>
      </c>
      <c r="F93" s="249"/>
      <c r="G93" s="331"/>
      <c r="H93" s="139">
        <f>H94</f>
        <v>10</v>
      </c>
      <c r="N93" s="4"/>
      <c r="O93" s="251"/>
      <c r="P93" s="251"/>
      <c r="Q93" s="251"/>
      <c r="R93" s="251"/>
      <c r="S93" s="47"/>
      <c r="T93" s="47"/>
      <c r="U93" s="47"/>
      <c r="V93" s="47"/>
      <c r="W93" s="47"/>
      <c r="X93" s="47"/>
      <c r="Y93" s="47"/>
      <c r="Z93" s="47"/>
    </row>
    <row r="94" spans="1:26" ht="24" customHeight="1">
      <c r="A94" s="154" t="s">
        <v>568</v>
      </c>
      <c r="B94" s="142" t="s">
        <v>201</v>
      </c>
      <c r="C94" s="155" t="s">
        <v>236</v>
      </c>
      <c r="D94" s="155" t="s">
        <v>173</v>
      </c>
      <c r="E94" s="155" t="s">
        <v>339</v>
      </c>
      <c r="F94" s="155" t="s">
        <v>398</v>
      </c>
      <c r="G94" s="155" t="s">
        <v>199</v>
      </c>
      <c r="H94" s="140">
        <f>H95</f>
        <v>10</v>
      </c>
      <c r="O94" s="60"/>
      <c r="P94" s="60"/>
      <c r="Q94" s="60"/>
      <c r="R94" s="60"/>
      <c r="S94" s="47"/>
      <c r="T94" s="47"/>
      <c r="U94" s="47"/>
      <c r="V94" s="47"/>
      <c r="W94" s="47"/>
      <c r="X94" s="47"/>
      <c r="Y94" s="47"/>
      <c r="Z94" s="47"/>
    </row>
    <row r="95" spans="1:26" ht="18" customHeight="1">
      <c r="A95" s="154" t="s">
        <v>569</v>
      </c>
      <c r="B95" s="142" t="s">
        <v>24</v>
      </c>
      <c r="C95" s="155" t="s">
        <v>236</v>
      </c>
      <c r="D95" s="155" t="s">
        <v>173</v>
      </c>
      <c r="E95" s="155" t="s">
        <v>339</v>
      </c>
      <c r="F95" s="155" t="s">
        <v>398</v>
      </c>
      <c r="G95" s="155" t="s">
        <v>197</v>
      </c>
      <c r="H95" s="140">
        <v>10</v>
      </c>
      <c r="O95" s="251"/>
      <c r="P95" s="251"/>
      <c r="Q95" s="251"/>
      <c r="R95" s="251"/>
      <c r="S95" s="47"/>
      <c r="T95" s="47"/>
      <c r="U95" s="47"/>
      <c r="V95" s="47"/>
      <c r="W95" s="47"/>
      <c r="X95" s="47"/>
      <c r="Y95" s="47"/>
      <c r="Z95" s="47"/>
    </row>
    <row r="96" spans="1:26" ht="21.75" customHeight="1">
      <c r="A96" s="147" t="s">
        <v>131</v>
      </c>
      <c r="B96" s="148" t="s">
        <v>425</v>
      </c>
      <c r="C96" s="147" t="s">
        <v>236</v>
      </c>
      <c r="D96" s="147" t="s">
        <v>426</v>
      </c>
      <c r="E96" s="155"/>
      <c r="F96" s="229"/>
      <c r="G96" s="155"/>
      <c r="H96" s="139">
        <f>H97</f>
        <v>221.2</v>
      </c>
      <c r="O96" s="251"/>
      <c r="P96" s="251"/>
      <c r="Q96" s="251"/>
      <c r="R96" s="251"/>
      <c r="S96" s="47"/>
      <c r="T96" s="47"/>
      <c r="U96" s="47"/>
      <c r="V96" s="47"/>
      <c r="W96" s="47"/>
      <c r="X96" s="47"/>
      <c r="Y96" s="47"/>
      <c r="Z96" s="47"/>
    </row>
    <row r="97" spans="1:26" ht="69.75" customHeight="1">
      <c r="A97" s="147" t="s">
        <v>157</v>
      </c>
      <c r="B97" s="148" t="s">
        <v>427</v>
      </c>
      <c r="C97" s="147" t="s">
        <v>236</v>
      </c>
      <c r="D97" s="147" t="s">
        <v>428</v>
      </c>
      <c r="E97" s="149" t="s">
        <v>501</v>
      </c>
      <c r="F97" s="229"/>
      <c r="G97" s="155"/>
      <c r="H97" s="139">
        <f>H98</f>
        <v>221.2</v>
      </c>
      <c r="O97" s="60"/>
      <c r="P97" s="60"/>
      <c r="Q97" s="60"/>
      <c r="R97" s="60"/>
      <c r="S97" s="47"/>
      <c r="T97" s="47"/>
      <c r="U97" s="47"/>
      <c r="V97" s="47"/>
      <c r="W97" s="47"/>
      <c r="X97" s="47"/>
      <c r="Y97" s="47"/>
      <c r="Z97" s="47"/>
    </row>
    <row r="98" spans="1:26" s="4" customFormat="1" ht="18.75" customHeight="1">
      <c r="A98" s="146" t="s">
        <v>119</v>
      </c>
      <c r="B98" s="142" t="s">
        <v>287</v>
      </c>
      <c r="C98" s="144" t="s">
        <v>236</v>
      </c>
      <c r="D98" s="155" t="s">
        <v>428</v>
      </c>
      <c r="E98" s="155" t="s">
        <v>501</v>
      </c>
      <c r="F98" s="155" t="s">
        <v>398</v>
      </c>
      <c r="G98" s="155" t="s">
        <v>206</v>
      </c>
      <c r="H98" s="140">
        <f>H99</f>
        <v>221.2</v>
      </c>
      <c r="O98" s="60"/>
      <c r="P98" s="60"/>
      <c r="Q98" s="60"/>
      <c r="R98" s="60"/>
      <c r="S98" s="233"/>
      <c r="T98" s="233"/>
      <c r="U98" s="233"/>
      <c r="V98" s="233"/>
      <c r="W98" s="233"/>
      <c r="X98" s="233"/>
      <c r="Y98" s="233"/>
      <c r="Z98" s="233"/>
    </row>
    <row r="99" spans="1:26" ht="21.75" customHeight="1">
      <c r="A99" s="146" t="s">
        <v>429</v>
      </c>
      <c r="B99" s="142" t="s">
        <v>298</v>
      </c>
      <c r="C99" s="144" t="s">
        <v>236</v>
      </c>
      <c r="D99" s="155" t="s">
        <v>428</v>
      </c>
      <c r="E99" s="155" t="s">
        <v>501</v>
      </c>
      <c r="F99" s="155" t="s">
        <v>398</v>
      </c>
      <c r="G99" s="155" t="s">
        <v>214</v>
      </c>
      <c r="H99" s="140">
        <v>221.2</v>
      </c>
      <c r="O99" s="60"/>
      <c r="P99" s="60"/>
      <c r="Q99" s="60"/>
      <c r="R99" s="60"/>
      <c r="S99" s="47"/>
      <c r="T99" s="47"/>
      <c r="U99" s="47"/>
      <c r="V99" s="47"/>
      <c r="W99" s="47"/>
      <c r="X99" s="47"/>
      <c r="Y99" s="47"/>
      <c r="Z99" s="47"/>
    </row>
    <row r="100" spans="1:26" ht="32.25" customHeight="1">
      <c r="A100" s="147" t="s">
        <v>141</v>
      </c>
      <c r="B100" s="148" t="s">
        <v>121</v>
      </c>
      <c r="C100" s="151"/>
      <c r="D100" s="147" t="s">
        <v>172</v>
      </c>
      <c r="E100" s="159"/>
      <c r="F100" s="288"/>
      <c r="G100" s="331"/>
      <c r="H100" s="139">
        <f>H101</f>
        <v>6950</v>
      </c>
      <c r="O100" s="203"/>
      <c r="P100" s="203"/>
      <c r="Q100" s="203"/>
      <c r="R100" s="203"/>
      <c r="S100" s="47"/>
      <c r="T100" s="47"/>
      <c r="U100" s="47"/>
      <c r="V100" s="47"/>
      <c r="W100" s="47"/>
      <c r="X100" s="47"/>
      <c r="Y100" s="47"/>
      <c r="Z100" s="47"/>
    </row>
    <row r="101" spans="1:26" ht="18" customHeight="1">
      <c r="A101" s="147" t="s">
        <v>158</v>
      </c>
      <c r="B101" s="148" t="s">
        <v>17</v>
      </c>
      <c r="C101" s="147" t="s">
        <v>236</v>
      </c>
      <c r="D101" s="147" t="s">
        <v>16</v>
      </c>
      <c r="E101" s="173"/>
      <c r="F101" s="288"/>
      <c r="G101" s="331"/>
      <c r="H101" s="139">
        <f>H102+H106+H109</f>
        <v>6950</v>
      </c>
      <c r="O101" s="203"/>
      <c r="P101" s="203"/>
      <c r="Q101" s="203"/>
      <c r="R101" s="203"/>
      <c r="S101" s="47"/>
      <c r="T101" s="47"/>
      <c r="U101" s="47"/>
      <c r="V101" s="47"/>
      <c r="W101" s="47"/>
      <c r="X101" s="47"/>
      <c r="Y101" s="47"/>
      <c r="Z101" s="47"/>
    </row>
    <row r="102" spans="1:26" ht="30.75" customHeight="1">
      <c r="A102" s="147" t="s">
        <v>253</v>
      </c>
      <c r="B102" s="148" t="s">
        <v>430</v>
      </c>
      <c r="C102" s="147" t="s">
        <v>236</v>
      </c>
      <c r="D102" s="147" t="s">
        <v>16</v>
      </c>
      <c r="E102" s="149" t="s">
        <v>431</v>
      </c>
      <c r="F102" s="249"/>
      <c r="G102" s="331"/>
      <c r="H102" s="139">
        <f>H103</f>
        <v>3872.9</v>
      </c>
      <c r="O102" s="203"/>
      <c r="P102" s="203"/>
      <c r="Q102" s="203"/>
      <c r="R102" s="203"/>
      <c r="S102" s="47"/>
      <c r="T102" s="47"/>
      <c r="U102" s="47"/>
      <c r="V102" s="47"/>
      <c r="W102" s="47"/>
      <c r="X102" s="47"/>
      <c r="Y102" s="47"/>
      <c r="Z102" s="47"/>
    </row>
    <row r="103" spans="1:26" ht="19.5" customHeight="1">
      <c r="A103" s="168" t="s">
        <v>269</v>
      </c>
      <c r="B103" s="142" t="s">
        <v>287</v>
      </c>
      <c r="C103" s="155" t="s">
        <v>236</v>
      </c>
      <c r="D103" s="155" t="s">
        <v>16</v>
      </c>
      <c r="E103" s="155" t="s">
        <v>431</v>
      </c>
      <c r="F103" s="289" t="s">
        <v>398</v>
      </c>
      <c r="G103" s="155" t="s">
        <v>206</v>
      </c>
      <c r="H103" s="140">
        <f>H104+H105</f>
        <v>3872.9</v>
      </c>
      <c r="O103" s="251"/>
      <c r="P103" s="251"/>
      <c r="Q103" s="251"/>
      <c r="R103" s="251"/>
      <c r="S103" s="47"/>
      <c r="T103" s="47"/>
      <c r="U103" s="47"/>
      <c r="V103" s="47"/>
      <c r="W103" s="47"/>
      <c r="X103" s="47"/>
      <c r="Y103" s="47"/>
      <c r="Z103" s="47"/>
    </row>
    <row r="104" spans="1:26" ht="30.75" customHeight="1">
      <c r="A104" s="168" t="s">
        <v>21</v>
      </c>
      <c r="B104" s="142" t="s">
        <v>297</v>
      </c>
      <c r="C104" s="155" t="s">
        <v>236</v>
      </c>
      <c r="D104" s="155" t="s">
        <v>16</v>
      </c>
      <c r="E104" s="155" t="s">
        <v>431</v>
      </c>
      <c r="F104" s="289" t="s">
        <v>398</v>
      </c>
      <c r="G104" s="155" t="s">
        <v>205</v>
      </c>
      <c r="H104" s="140">
        <f>63.3+0.1</f>
        <v>63.4</v>
      </c>
      <c r="O104" s="251"/>
      <c r="P104" s="251"/>
      <c r="Q104" s="251"/>
      <c r="R104" s="251"/>
      <c r="S104" s="47"/>
      <c r="T104" s="47"/>
      <c r="U104" s="47"/>
      <c r="V104" s="47"/>
      <c r="W104" s="47"/>
      <c r="X104" s="47"/>
      <c r="Y104" s="47"/>
      <c r="Z104" s="47"/>
    </row>
    <row r="105" spans="1:26" ht="22.5" customHeight="1">
      <c r="A105" s="168" t="s">
        <v>607</v>
      </c>
      <c r="B105" s="142" t="s">
        <v>298</v>
      </c>
      <c r="C105" s="155" t="s">
        <v>236</v>
      </c>
      <c r="D105" s="155" t="s">
        <v>16</v>
      </c>
      <c r="E105" s="155" t="s">
        <v>431</v>
      </c>
      <c r="F105" s="289" t="s">
        <v>398</v>
      </c>
      <c r="G105" s="155" t="s">
        <v>214</v>
      </c>
      <c r="H105" s="140">
        <f>4070-197.2-63.3</f>
        <v>3809.5</v>
      </c>
      <c r="N105" s="48"/>
      <c r="O105" s="60"/>
      <c r="P105" s="60"/>
      <c r="Q105" s="60"/>
      <c r="R105" s="60"/>
      <c r="S105" s="47"/>
      <c r="T105" s="47"/>
      <c r="U105" s="47"/>
      <c r="V105" s="47"/>
      <c r="W105" s="47"/>
      <c r="X105" s="47"/>
      <c r="Y105" s="47"/>
      <c r="Z105" s="47"/>
    </row>
    <row r="106" spans="1:26" ht="31.5" customHeight="1">
      <c r="A106" s="147" t="s">
        <v>503</v>
      </c>
      <c r="B106" s="148" t="s">
        <v>432</v>
      </c>
      <c r="C106" s="147" t="s">
        <v>236</v>
      </c>
      <c r="D106" s="147" t="s">
        <v>16</v>
      </c>
      <c r="E106" s="149" t="s">
        <v>433</v>
      </c>
      <c r="F106" s="249"/>
      <c r="G106" s="331"/>
      <c r="H106" s="139">
        <f>H108</f>
        <v>1417.3</v>
      </c>
      <c r="O106" s="60"/>
      <c r="P106" s="60"/>
      <c r="Q106" s="60"/>
      <c r="R106" s="60"/>
      <c r="S106" s="47"/>
      <c r="T106" s="47"/>
      <c r="U106" s="47"/>
      <c r="V106" s="47"/>
      <c r="W106" s="47"/>
      <c r="X106" s="47"/>
      <c r="Y106" s="47"/>
      <c r="Z106" s="47"/>
    </row>
    <row r="107" spans="1:26" ht="18" customHeight="1">
      <c r="A107" s="168" t="s">
        <v>369</v>
      </c>
      <c r="B107" s="142" t="s">
        <v>287</v>
      </c>
      <c r="C107" s="155" t="s">
        <v>236</v>
      </c>
      <c r="D107" s="155" t="s">
        <v>16</v>
      </c>
      <c r="E107" s="155" t="s">
        <v>433</v>
      </c>
      <c r="F107" s="289" t="s">
        <v>398</v>
      </c>
      <c r="G107" s="155" t="s">
        <v>206</v>
      </c>
      <c r="H107" s="140">
        <f>H108</f>
        <v>1417.3</v>
      </c>
      <c r="O107" s="60"/>
      <c r="P107" s="60"/>
      <c r="Q107" s="60"/>
      <c r="R107" s="60"/>
      <c r="S107" s="47"/>
      <c r="T107" s="47"/>
      <c r="U107" s="47"/>
      <c r="V107" s="47"/>
      <c r="W107" s="47"/>
      <c r="X107" s="47"/>
      <c r="Y107" s="47"/>
      <c r="Z107" s="47"/>
    </row>
    <row r="108" spans="1:26" ht="18.75" customHeight="1">
      <c r="A108" s="168" t="s">
        <v>282</v>
      </c>
      <c r="B108" s="142" t="s">
        <v>298</v>
      </c>
      <c r="C108" s="155" t="s">
        <v>236</v>
      </c>
      <c r="D108" s="155" t="s">
        <v>16</v>
      </c>
      <c r="E108" s="155" t="s">
        <v>433</v>
      </c>
      <c r="F108" s="289" t="s">
        <v>398</v>
      </c>
      <c r="G108" s="155" t="s">
        <v>214</v>
      </c>
      <c r="H108" s="140">
        <f>1390-50+77.3</f>
        <v>1417.3</v>
      </c>
      <c r="O108" s="251"/>
      <c r="P108" s="251"/>
      <c r="Q108" s="251"/>
      <c r="R108" s="251"/>
      <c r="S108" s="47"/>
      <c r="T108" s="47"/>
      <c r="U108" s="47"/>
      <c r="V108" s="47"/>
      <c r="W108" s="47"/>
      <c r="X108" s="47"/>
      <c r="Y108" s="47"/>
      <c r="Z108" s="47"/>
    </row>
    <row r="109" spans="1:26" ht="28.5" customHeight="1">
      <c r="A109" s="147" t="s">
        <v>504</v>
      </c>
      <c r="B109" s="148" t="s">
        <v>434</v>
      </c>
      <c r="C109" s="147" t="s">
        <v>236</v>
      </c>
      <c r="D109" s="147" t="s">
        <v>16</v>
      </c>
      <c r="E109" s="149" t="s">
        <v>435</v>
      </c>
      <c r="F109" s="249"/>
      <c r="G109" s="331"/>
      <c r="H109" s="139">
        <f>H110+H113</f>
        <v>1659.8</v>
      </c>
      <c r="O109" s="251"/>
      <c r="P109" s="251"/>
      <c r="Q109" s="251"/>
      <c r="R109" s="251"/>
      <c r="S109" s="47"/>
      <c r="T109" s="47"/>
      <c r="U109" s="47"/>
      <c r="V109" s="47"/>
      <c r="W109" s="47"/>
      <c r="X109" s="47"/>
      <c r="Y109" s="47"/>
      <c r="Z109" s="47"/>
    </row>
    <row r="110" spans="1:26" ht="21" customHeight="1">
      <c r="A110" s="168" t="s">
        <v>22</v>
      </c>
      <c r="B110" s="142" t="s">
        <v>287</v>
      </c>
      <c r="C110" s="155" t="s">
        <v>236</v>
      </c>
      <c r="D110" s="155" t="s">
        <v>16</v>
      </c>
      <c r="E110" s="155" t="s">
        <v>435</v>
      </c>
      <c r="F110" s="289" t="s">
        <v>398</v>
      </c>
      <c r="G110" s="155" t="s">
        <v>206</v>
      </c>
      <c r="H110" s="140">
        <f>H111+H112</f>
        <v>1080.3</v>
      </c>
      <c r="O110" s="251"/>
      <c r="P110" s="251"/>
      <c r="Q110" s="251"/>
      <c r="R110" s="251"/>
      <c r="S110" s="47"/>
      <c r="T110" s="47"/>
      <c r="U110" s="47"/>
      <c r="V110" s="47"/>
      <c r="W110" s="47"/>
      <c r="X110" s="47"/>
      <c r="Y110" s="47"/>
      <c r="Z110" s="47"/>
    </row>
    <row r="111" spans="1:26" ht="28.5" customHeight="1">
      <c r="A111" s="168" t="s">
        <v>570</v>
      </c>
      <c r="B111" s="142" t="s">
        <v>297</v>
      </c>
      <c r="C111" s="155" t="s">
        <v>236</v>
      </c>
      <c r="D111" s="155" t="s">
        <v>16</v>
      </c>
      <c r="E111" s="155" t="s">
        <v>435</v>
      </c>
      <c r="F111" s="289" t="s">
        <v>398</v>
      </c>
      <c r="G111" s="155" t="s">
        <v>205</v>
      </c>
      <c r="H111" s="140">
        <v>129.3</v>
      </c>
      <c r="O111" s="251"/>
      <c r="P111" s="251"/>
      <c r="Q111" s="251"/>
      <c r="R111" s="251"/>
      <c r="S111" s="47"/>
      <c r="T111" s="47"/>
      <c r="U111" s="47"/>
      <c r="V111" s="47"/>
      <c r="W111" s="47"/>
      <c r="X111" s="47"/>
      <c r="Y111" s="47"/>
      <c r="Z111" s="47"/>
    </row>
    <row r="112" spans="1:26" ht="24" customHeight="1">
      <c r="A112" s="168" t="s">
        <v>638</v>
      </c>
      <c r="B112" s="142" t="s">
        <v>298</v>
      </c>
      <c r="C112" s="155" t="s">
        <v>236</v>
      </c>
      <c r="D112" s="155" t="s">
        <v>16</v>
      </c>
      <c r="E112" s="155" t="s">
        <v>435</v>
      </c>
      <c r="F112" s="289" t="s">
        <v>398</v>
      </c>
      <c r="G112" s="155" t="s">
        <v>214</v>
      </c>
      <c r="H112" s="140">
        <f>1540-29-550.5-129.3+119.9-0.1</f>
        <v>951</v>
      </c>
      <c r="O112" s="251"/>
      <c r="P112" s="251"/>
      <c r="Q112" s="251"/>
      <c r="R112" s="251"/>
      <c r="S112" s="47"/>
      <c r="T112" s="47"/>
      <c r="U112" s="47"/>
      <c r="V112" s="47"/>
      <c r="W112" s="47"/>
      <c r="X112" s="47"/>
      <c r="Y112" s="47"/>
      <c r="Z112" s="47"/>
    </row>
    <row r="113" spans="1:26" ht="26.25" customHeight="1">
      <c r="A113" s="168" t="s">
        <v>639</v>
      </c>
      <c r="B113" s="142" t="s">
        <v>201</v>
      </c>
      <c r="C113" s="155" t="s">
        <v>236</v>
      </c>
      <c r="D113" s="155" t="s">
        <v>16</v>
      </c>
      <c r="E113" s="155" t="s">
        <v>435</v>
      </c>
      <c r="F113" s="289" t="s">
        <v>398</v>
      </c>
      <c r="G113" s="155" t="s">
        <v>199</v>
      </c>
      <c r="H113" s="140">
        <f>H114</f>
        <v>579.5</v>
      </c>
      <c r="O113" s="251"/>
      <c r="P113" s="251"/>
      <c r="Q113" s="251"/>
      <c r="R113" s="251"/>
      <c r="S113" s="47"/>
      <c r="T113" s="47"/>
      <c r="U113" s="47"/>
      <c r="V113" s="47"/>
      <c r="W113" s="47"/>
      <c r="X113" s="47"/>
      <c r="Y113" s="47"/>
      <c r="Z113" s="47"/>
    </row>
    <row r="114" spans="1:26" ht="30" customHeight="1">
      <c r="A114" s="168" t="s">
        <v>640</v>
      </c>
      <c r="B114" s="142" t="s">
        <v>200</v>
      </c>
      <c r="C114" s="155" t="s">
        <v>236</v>
      </c>
      <c r="D114" s="155" t="s">
        <v>16</v>
      </c>
      <c r="E114" s="155" t="s">
        <v>435</v>
      </c>
      <c r="F114" s="289" t="s">
        <v>398</v>
      </c>
      <c r="G114" s="155" t="s">
        <v>198</v>
      </c>
      <c r="H114" s="363">
        <f>29+550.5</f>
        <v>579.5</v>
      </c>
      <c r="O114" s="251"/>
      <c r="P114" s="251"/>
      <c r="Q114" s="251"/>
      <c r="R114" s="251"/>
      <c r="S114" s="47"/>
      <c r="T114" s="47"/>
      <c r="U114" s="47"/>
      <c r="V114" s="47"/>
      <c r="W114" s="47"/>
      <c r="X114" s="47"/>
      <c r="Y114" s="47"/>
      <c r="Z114" s="47"/>
    </row>
    <row r="115" spans="1:26" ht="24.75" customHeight="1">
      <c r="A115" s="147" t="s">
        <v>142</v>
      </c>
      <c r="B115" s="148" t="s">
        <v>138</v>
      </c>
      <c r="C115" s="151"/>
      <c r="D115" s="147" t="s">
        <v>174</v>
      </c>
      <c r="E115" s="149"/>
      <c r="F115" s="245"/>
      <c r="G115" s="331"/>
      <c r="H115" s="139">
        <f>H116+H120+H142</f>
        <v>8085.300000000001</v>
      </c>
      <c r="O115" s="251"/>
      <c r="P115" s="251"/>
      <c r="Q115" s="251"/>
      <c r="R115" s="251"/>
      <c r="S115" s="47"/>
      <c r="T115" s="47"/>
      <c r="U115" s="47"/>
      <c r="V115" s="47"/>
      <c r="W115" s="47"/>
      <c r="X115" s="47"/>
      <c r="Y115" s="47"/>
      <c r="Z115" s="47"/>
    </row>
    <row r="116" spans="1:26" ht="66" customHeight="1">
      <c r="A116" s="147" t="s">
        <v>159</v>
      </c>
      <c r="B116" s="151" t="s">
        <v>436</v>
      </c>
      <c r="C116" s="149" t="s">
        <v>236</v>
      </c>
      <c r="D116" s="149" t="s">
        <v>437</v>
      </c>
      <c r="E116" s="149"/>
      <c r="F116" s="229"/>
      <c r="G116" s="331"/>
      <c r="H116" s="139">
        <f>H117</f>
        <v>37</v>
      </c>
      <c r="O116" s="251"/>
      <c r="P116" s="251"/>
      <c r="Q116" s="251"/>
      <c r="R116" s="251"/>
      <c r="S116" s="47"/>
      <c r="T116" s="47"/>
      <c r="U116" s="47"/>
      <c r="V116" s="47"/>
      <c r="W116" s="47"/>
      <c r="X116" s="47"/>
      <c r="Y116" s="47"/>
      <c r="Z116" s="47"/>
    </row>
    <row r="117" spans="1:26" ht="134.25" customHeight="1">
      <c r="A117" s="147" t="s">
        <v>120</v>
      </c>
      <c r="B117" s="267" t="s">
        <v>438</v>
      </c>
      <c r="C117" s="149" t="s">
        <v>236</v>
      </c>
      <c r="D117" s="149" t="s">
        <v>437</v>
      </c>
      <c r="E117" s="149" t="s">
        <v>439</v>
      </c>
      <c r="F117" s="245"/>
      <c r="G117" s="331"/>
      <c r="H117" s="139">
        <f>H118</f>
        <v>37</v>
      </c>
      <c r="O117" s="251"/>
      <c r="P117" s="251"/>
      <c r="Q117" s="251"/>
      <c r="R117" s="251"/>
      <c r="S117" s="47"/>
      <c r="T117" s="47"/>
      <c r="U117" s="47"/>
      <c r="V117" s="47"/>
      <c r="W117" s="47"/>
      <c r="X117" s="47"/>
      <c r="Y117" s="47"/>
      <c r="Z117" s="47"/>
    </row>
    <row r="118" spans="1:26" ht="18.75" customHeight="1">
      <c r="A118" s="154" t="s">
        <v>573</v>
      </c>
      <c r="B118" s="142" t="s">
        <v>287</v>
      </c>
      <c r="C118" s="155" t="s">
        <v>236</v>
      </c>
      <c r="D118" s="155" t="s">
        <v>437</v>
      </c>
      <c r="E118" s="155" t="s">
        <v>439</v>
      </c>
      <c r="F118" s="229" t="s">
        <v>398</v>
      </c>
      <c r="G118" s="337">
        <v>220</v>
      </c>
      <c r="H118" s="140">
        <f>SUM(H119:H119)</f>
        <v>37</v>
      </c>
      <c r="O118" s="251"/>
      <c r="P118" s="251"/>
      <c r="Q118" s="251"/>
      <c r="R118" s="251"/>
      <c r="S118" s="47"/>
      <c r="T118" s="47"/>
      <c r="U118" s="47"/>
      <c r="V118" s="47"/>
      <c r="W118" s="47"/>
      <c r="X118" s="47"/>
      <c r="Y118" s="47"/>
      <c r="Z118" s="47"/>
    </row>
    <row r="119" spans="1:26" ht="17.25" customHeight="1">
      <c r="A119" s="154" t="s">
        <v>283</v>
      </c>
      <c r="B119" s="142" t="s">
        <v>298</v>
      </c>
      <c r="C119" s="155" t="s">
        <v>236</v>
      </c>
      <c r="D119" s="155" t="s">
        <v>437</v>
      </c>
      <c r="E119" s="155" t="s">
        <v>439</v>
      </c>
      <c r="F119" s="229" t="s">
        <v>398</v>
      </c>
      <c r="G119" s="337">
        <v>226</v>
      </c>
      <c r="H119" s="140">
        <v>37</v>
      </c>
      <c r="O119" s="251"/>
      <c r="P119" s="251"/>
      <c r="Q119" s="251"/>
      <c r="R119" s="251"/>
      <c r="S119" s="47"/>
      <c r="T119" s="47"/>
      <c r="U119" s="47"/>
      <c r="V119" s="47"/>
      <c r="W119" s="47"/>
      <c r="X119" s="47"/>
      <c r="Y119" s="47"/>
      <c r="Z119" s="47"/>
    </row>
    <row r="120" spans="1:26" ht="34.5" customHeight="1">
      <c r="A120" s="147" t="s">
        <v>179</v>
      </c>
      <c r="B120" s="148" t="s">
        <v>183</v>
      </c>
      <c r="C120" s="147" t="s">
        <v>236</v>
      </c>
      <c r="D120" s="147" t="s">
        <v>182</v>
      </c>
      <c r="E120" s="149"/>
      <c r="F120" s="229"/>
      <c r="G120" s="331"/>
      <c r="H120" s="139">
        <f>H121+H138+H140</f>
        <v>6792.300000000001</v>
      </c>
      <c r="O120" s="251"/>
      <c r="P120" s="251"/>
      <c r="Q120" s="251"/>
      <c r="R120" s="251"/>
      <c r="S120" s="47"/>
      <c r="T120" s="47"/>
      <c r="U120" s="47"/>
      <c r="V120" s="47"/>
      <c r="W120" s="47"/>
      <c r="X120" s="47"/>
      <c r="Y120" s="47"/>
      <c r="Z120" s="47"/>
    </row>
    <row r="121" spans="1:26" ht="54.75" customHeight="1">
      <c r="A121" s="147" t="s">
        <v>180</v>
      </c>
      <c r="B121" s="267" t="s">
        <v>635</v>
      </c>
      <c r="C121" s="147" t="s">
        <v>236</v>
      </c>
      <c r="D121" s="147" t="s">
        <v>182</v>
      </c>
      <c r="E121" s="149" t="s">
        <v>440</v>
      </c>
      <c r="F121" s="229"/>
      <c r="G121" s="331"/>
      <c r="H121" s="139">
        <f>H122+H125+H132+H133</f>
        <v>6677.400000000001</v>
      </c>
      <c r="O121" s="251"/>
      <c r="P121" s="251"/>
      <c r="Q121" s="251"/>
      <c r="R121" s="251"/>
      <c r="S121" s="47"/>
      <c r="T121" s="47"/>
      <c r="U121" s="47"/>
      <c r="V121" s="47"/>
      <c r="W121" s="47"/>
      <c r="X121" s="47"/>
      <c r="Y121" s="47"/>
      <c r="Z121" s="47"/>
    </row>
    <row r="122" spans="1:26" ht="27" customHeight="1">
      <c r="A122" s="154" t="s">
        <v>574</v>
      </c>
      <c r="B122" s="142" t="s">
        <v>195</v>
      </c>
      <c r="C122" s="155" t="s">
        <v>236</v>
      </c>
      <c r="D122" s="155" t="s">
        <v>182</v>
      </c>
      <c r="E122" s="155" t="s">
        <v>440</v>
      </c>
      <c r="F122" s="155" t="s">
        <v>421</v>
      </c>
      <c r="G122" s="155" t="s">
        <v>192</v>
      </c>
      <c r="H122" s="140">
        <f>H123+H124</f>
        <v>5154.8</v>
      </c>
      <c r="O122" s="251"/>
      <c r="P122" s="251"/>
      <c r="Q122" s="251"/>
      <c r="R122" s="251"/>
      <c r="S122" s="47"/>
      <c r="T122" s="47"/>
      <c r="U122" s="47"/>
      <c r="V122" s="47"/>
      <c r="W122" s="47"/>
      <c r="X122" s="47"/>
      <c r="Y122" s="47"/>
      <c r="Z122" s="47"/>
    </row>
    <row r="123" spans="1:26" ht="21" customHeight="1">
      <c r="A123" s="154" t="s">
        <v>284</v>
      </c>
      <c r="B123" s="142" t="s">
        <v>194</v>
      </c>
      <c r="C123" s="155" t="s">
        <v>236</v>
      </c>
      <c r="D123" s="155" t="s">
        <v>182</v>
      </c>
      <c r="E123" s="155" t="s">
        <v>440</v>
      </c>
      <c r="F123" s="155" t="s">
        <v>423</v>
      </c>
      <c r="G123" s="155" t="s">
        <v>193</v>
      </c>
      <c r="H123" s="140">
        <v>3959.1</v>
      </c>
      <c r="O123" s="60"/>
      <c r="P123" s="60"/>
      <c r="Q123" s="60"/>
      <c r="R123" s="60"/>
      <c r="S123" s="47"/>
      <c r="T123" s="47"/>
      <c r="U123" s="47"/>
      <c r="V123" s="47"/>
      <c r="W123" s="47"/>
      <c r="X123" s="47"/>
      <c r="Y123" s="47"/>
      <c r="Z123" s="47"/>
    </row>
    <row r="124" spans="1:26" ht="21" customHeight="1">
      <c r="A124" s="154" t="s">
        <v>575</v>
      </c>
      <c r="B124" s="142" t="s">
        <v>215</v>
      </c>
      <c r="C124" s="155" t="s">
        <v>236</v>
      </c>
      <c r="D124" s="155" t="s">
        <v>182</v>
      </c>
      <c r="E124" s="155" t="s">
        <v>440</v>
      </c>
      <c r="F124" s="155" t="s">
        <v>423</v>
      </c>
      <c r="G124" s="155" t="s">
        <v>196</v>
      </c>
      <c r="H124" s="140">
        <v>1195.7</v>
      </c>
      <c r="O124" s="60"/>
      <c r="P124" s="60"/>
      <c r="Q124" s="60"/>
      <c r="R124" s="60"/>
      <c r="S124" s="47"/>
      <c r="T124" s="47"/>
      <c r="U124" s="47"/>
      <c r="V124" s="47"/>
      <c r="W124" s="47"/>
      <c r="X124" s="47"/>
      <c r="Y124" s="47"/>
      <c r="Z124" s="47"/>
    </row>
    <row r="125" spans="1:26" ht="19.5" customHeight="1">
      <c r="A125" s="154" t="s">
        <v>576</v>
      </c>
      <c r="B125" s="142" t="s">
        <v>287</v>
      </c>
      <c r="C125" s="155" t="s">
        <v>236</v>
      </c>
      <c r="D125" s="155" t="s">
        <v>182</v>
      </c>
      <c r="E125" s="155" t="s">
        <v>440</v>
      </c>
      <c r="F125" s="155" t="s">
        <v>337</v>
      </c>
      <c r="G125" s="155" t="s">
        <v>206</v>
      </c>
      <c r="H125" s="140">
        <f>SUM(H126:H131)</f>
        <v>1238.8</v>
      </c>
      <c r="O125" s="203"/>
      <c r="P125" s="203"/>
      <c r="Q125" s="203"/>
      <c r="R125" s="203"/>
      <c r="S125" s="47"/>
      <c r="T125" s="47"/>
      <c r="U125" s="47"/>
      <c r="V125" s="47"/>
      <c r="W125" s="47"/>
      <c r="X125" s="47"/>
      <c r="Y125" s="47"/>
      <c r="Z125" s="47"/>
    </row>
    <row r="126" spans="1:26" ht="20.25" customHeight="1">
      <c r="A126" s="154" t="s">
        <v>506</v>
      </c>
      <c r="B126" s="142" t="s">
        <v>207</v>
      </c>
      <c r="C126" s="155" t="s">
        <v>236</v>
      </c>
      <c r="D126" s="155" t="s">
        <v>182</v>
      </c>
      <c r="E126" s="155" t="s">
        <v>440</v>
      </c>
      <c r="F126" s="155" t="s">
        <v>336</v>
      </c>
      <c r="G126" s="155" t="s">
        <v>204</v>
      </c>
      <c r="H126" s="140">
        <f>24+51.6+27</f>
        <v>102.6</v>
      </c>
      <c r="O126" s="251"/>
      <c r="P126" s="251"/>
      <c r="Q126" s="251"/>
      <c r="R126" s="251"/>
      <c r="S126" s="47"/>
      <c r="T126" s="47"/>
      <c r="U126" s="47"/>
      <c r="V126" s="47"/>
      <c r="W126" s="47"/>
      <c r="X126" s="47"/>
      <c r="Y126" s="47"/>
      <c r="Z126" s="47"/>
    </row>
    <row r="127" spans="1:26" ht="22.5" customHeight="1">
      <c r="A127" s="145" t="s">
        <v>507</v>
      </c>
      <c r="B127" s="142" t="s">
        <v>209</v>
      </c>
      <c r="C127" s="155" t="s">
        <v>236</v>
      </c>
      <c r="D127" s="155" t="s">
        <v>182</v>
      </c>
      <c r="E127" s="155" t="s">
        <v>440</v>
      </c>
      <c r="F127" s="155" t="s">
        <v>398</v>
      </c>
      <c r="G127" s="155" t="s">
        <v>208</v>
      </c>
      <c r="H127" s="140">
        <v>496.6</v>
      </c>
      <c r="M127" s="7"/>
      <c r="O127" s="251"/>
      <c r="P127" s="251"/>
      <c r="Q127" s="251"/>
      <c r="R127" s="251"/>
      <c r="S127" s="47"/>
      <c r="T127" s="47"/>
      <c r="U127" s="47"/>
      <c r="V127" s="47"/>
      <c r="W127" s="47"/>
      <c r="X127" s="47"/>
      <c r="Y127" s="47"/>
      <c r="Z127" s="47"/>
    </row>
    <row r="128" spans="1:26" ht="32.25" customHeight="1">
      <c r="A128" s="154" t="s">
        <v>577</v>
      </c>
      <c r="B128" s="142" t="s">
        <v>297</v>
      </c>
      <c r="C128" s="155" t="s">
        <v>236</v>
      </c>
      <c r="D128" s="155" t="s">
        <v>182</v>
      </c>
      <c r="E128" s="155" t="s">
        <v>440</v>
      </c>
      <c r="F128" s="155" t="s">
        <v>336</v>
      </c>
      <c r="G128" s="155" t="s">
        <v>205</v>
      </c>
      <c r="H128" s="140">
        <f>88-18</f>
        <v>70</v>
      </c>
      <c r="O128" s="251"/>
      <c r="P128" s="251"/>
      <c r="Q128" s="251"/>
      <c r="R128" s="251"/>
      <c r="S128" s="47"/>
      <c r="T128" s="47"/>
      <c r="U128" s="47"/>
      <c r="V128" s="47"/>
      <c r="W128" s="47"/>
      <c r="X128" s="47"/>
      <c r="Y128" s="47"/>
      <c r="Z128" s="47"/>
    </row>
    <row r="129" spans="1:26" ht="28.5" customHeight="1">
      <c r="A129" s="154" t="s">
        <v>577</v>
      </c>
      <c r="B129" s="142" t="s">
        <v>297</v>
      </c>
      <c r="C129" s="155" t="s">
        <v>236</v>
      </c>
      <c r="D129" s="155" t="s">
        <v>182</v>
      </c>
      <c r="E129" s="155" t="s">
        <v>440</v>
      </c>
      <c r="F129" s="155" t="s">
        <v>398</v>
      </c>
      <c r="G129" s="155" t="s">
        <v>205</v>
      </c>
      <c r="H129" s="140">
        <f>312.4-9</f>
        <v>303.4</v>
      </c>
      <c r="O129" s="251"/>
      <c r="P129" s="251"/>
      <c r="Q129" s="251"/>
      <c r="R129" s="251"/>
      <c r="S129" s="47"/>
      <c r="T129" s="47"/>
      <c r="U129" s="47"/>
      <c r="V129" s="47"/>
      <c r="W129" s="47"/>
      <c r="X129" s="47"/>
      <c r="Y129" s="47"/>
      <c r="Z129" s="47"/>
    </row>
    <row r="130" spans="1:26" ht="21.75" customHeight="1">
      <c r="A130" s="154" t="s">
        <v>578</v>
      </c>
      <c r="B130" s="142" t="s">
        <v>298</v>
      </c>
      <c r="C130" s="155" t="s">
        <v>236</v>
      </c>
      <c r="D130" s="155" t="s">
        <v>182</v>
      </c>
      <c r="E130" s="155" t="s">
        <v>440</v>
      </c>
      <c r="F130" s="155" t="s">
        <v>336</v>
      </c>
      <c r="G130" s="155" t="s">
        <v>214</v>
      </c>
      <c r="H130" s="140">
        <v>26.9</v>
      </c>
      <c r="N130" s="48"/>
      <c r="O130" s="60"/>
      <c r="P130" s="60"/>
      <c r="Q130" s="60"/>
      <c r="R130" s="60"/>
      <c r="S130" s="47"/>
      <c r="T130" s="47"/>
      <c r="U130" s="47"/>
      <c r="V130" s="47"/>
      <c r="W130" s="47"/>
      <c r="X130" s="47"/>
      <c r="Y130" s="47"/>
      <c r="Z130" s="47"/>
    </row>
    <row r="131" spans="1:26" ht="21.75" customHeight="1">
      <c r="A131" s="154" t="s">
        <v>578</v>
      </c>
      <c r="B131" s="142" t="s">
        <v>298</v>
      </c>
      <c r="C131" s="155" t="s">
        <v>236</v>
      </c>
      <c r="D131" s="155" t="s">
        <v>182</v>
      </c>
      <c r="E131" s="155" t="s">
        <v>440</v>
      </c>
      <c r="F131" s="155" t="s">
        <v>398</v>
      </c>
      <c r="G131" s="155" t="s">
        <v>214</v>
      </c>
      <c r="H131" s="140">
        <v>239.3</v>
      </c>
      <c r="N131" s="48"/>
      <c r="O131" s="60"/>
      <c r="P131" s="60"/>
      <c r="Q131" s="60"/>
      <c r="R131" s="60"/>
      <c r="S131" s="47"/>
      <c r="T131" s="47"/>
      <c r="U131" s="47"/>
      <c r="V131" s="47"/>
      <c r="W131" s="47"/>
      <c r="X131" s="47"/>
      <c r="Y131" s="47"/>
      <c r="Z131" s="47"/>
    </row>
    <row r="132" spans="1:26" ht="21.75" customHeight="1">
      <c r="A132" s="154" t="s">
        <v>579</v>
      </c>
      <c r="B132" s="142" t="s">
        <v>24</v>
      </c>
      <c r="C132" s="155" t="s">
        <v>236</v>
      </c>
      <c r="D132" s="155" t="s">
        <v>182</v>
      </c>
      <c r="E132" s="155" t="s">
        <v>440</v>
      </c>
      <c r="F132" s="155" t="s">
        <v>413</v>
      </c>
      <c r="G132" s="155" t="s">
        <v>23</v>
      </c>
      <c r="H132" s="140">
        <v>4</v>
      </c>
      <c r="O132" s="203"/>
      <c r="P132" s="203"/>
      <c r="Q132" s="203"/>
      <c r="R132" s="203"/>
      <c r="S132" s="47"/>
      <c r="T132" s="47"/>
      <c r="U132" s="47"/>
      <c r="V132" s="47"/>
      <c r="W132" s="47"/>
      <c r="X132" s="47"/>
      <c r="Y132" s="47"/>
      <c r="Z132" s="47"/>
    </row>
    <row r="133" spans="1:26" ht="24" customHeight="1">
      <c r="A133" s="154" t="s">
        <v>580</v>
      </c>
      <c r="B133" s="142" t="s">
        <v>201</v>
      </c>
      <c r="C133" s="155" t="s">
        <v>236</v>
      </c>
      <c r="D133" s="155" t="s">
        <v>182</v>
      </c>
      <c r="E133" s="155" t="s">
        <v>440</v>
      </c>
      <c r="F133" s="155" t="s">
        <v>337</v>
      </c>
      <c r="G133" s="155" t="s">
        <v>199</v>
      </c>
      <c r="H133" s="140">
        <f>SUM(H134:H137)</f>
        <v>279.8</v>
      </c>
      <c r="O133" s="251"/>
      <c r="P133" s="251"/>
      <c r="Q133" s="251"/>
      <c r="R133" s="251"/>
      <c r="S133" s="47"/>
      <c r="T133" s="47"/>
      <c r="U133" s="47"/>
      <c r="V133" s="47"/>
      <c r="W133" s="47"/>
      <c r="X133" s="47"/>
      <c r="Y133" s="47"/>
      <c r="Z133" s="47"/>
    </row>
    <row r="134" spans="1:26" ht="32.25" customHeight="1">
      <c r="A134" s="154" t="s">
        <v>581</v>
      </c>
      <c r="B134" s="142" t="s">
        <v>200</v>
      </c>
      <c r="C134" s="155" t="s">
        <v>236</v>
      </c>
      <c r="D134" s="155" t="s">
        <v>182</v>
      </c>
      <c r="E134" s="155" t="s">
        <v>440</v>
      </c>
      <c r="F134" s="155" t="s">
        <v>336</v>
      </c>
      <c r="G134" s="155" t="s">
        <v>198</v>
      </c>
      <c r="H134" s="140">
        <v>65</v>
      </c>
      <c r="O134" s="60"/>
      <c r="P134" s="60"/>
      <c r="Q134" s="60"/>
      <c r="R134" s="60"/>
      <c r="S134" s="47"/>
      <c r="T134" s="47"/>
      <c r="U134" s="47"/>
      <c r="V134" s="47"/>
      <c r="W134" s="47"/>
      <c r="X134" s="47"/>
      <c r="Y134" s="47"/>
      <c r="Z134" s="47"/>
    </row>
    <row r="135" spans="1:26" ht="31.5" customHeight="1">
      <c r="A135" s="154" t="s">
        <v>582</v>
      </c>
      <c r="B135" s="142" t="s">
        <v>200</v>
      </c>
      <c r="C135" s="155" t="s">
        <v>236</v>
      </c>
      <c r="D135" s="155" t="s">
        <v>182</v>
      </c>
      <c r="E135" s="155" t="s">
        <v>440</v>
      </c>
      <c r="F135" s="155" t="s">
        <v>398</v>
      </c>
      <c r="G135" s="155" t="s">
        <v>198</v>
      </c>
      <c r="H135" s="140">
        <v>45.5</v>
      </c>
      <c r="O135" s="269"/>
      <c r="P135" s="269"/>
      <c r="Q135" s="269"/>
      <c r="R135" s="269"/>
      <c r="S135" s="47"/>
      <c r="T135" s="47"/>
      <c r="U135" s="47"/>
      <c r="V135" s="47"/>
      <c r="W135" s="47"/>
      <c r="X135" s="47"/>
      <c r="Y135" s="47"/>
      <c r="Z135" s="47"/>
    </row>
    <row r="136" spans="1:26" ht="27.75" customHeight="1">
      <c r="A136" s="154" t="s">
        <v>583</v>
      </c>
      <c r="B136" s="142" t="s">
        <v>202</v>
      </c>
      <c r="C136" s="155" t="s">
        <v>236</v>
      </c>
      <c r="D136" s="155" t="s">
        <v>182</v>
      </c>
      <c r="E136" s="155" t="s">
        <v>440</v>
      </c>
      <c r="F136" s="155" t="s">
        <v>336</v>
      </c>
      <c r="G136" s="155" t="s">
        <v>197</v>
      </c>
      <c r="H136" s="140">
        <v>33.9</v>
      </c>
      <c r="O136" s="269"/>
      <c r="P136" s="269"/>
      <c r="Q136" s="269"/>
      <c r="R136" s="269"/>
      <c r="S136" s="47"/>
      <c r="T136" s="47"/>
      <c r="U136" s="47"/>
      <c r="V136" s="47"/>
      <c r="W136" s="47"/>
      <c r="X136" s="47"/>
      <c r="Y136" s="47"/>
      <c r="Z136" s="47"/>
    </row>
    <row r="137" spans="1:26" ht="31.5" customHeight="1">
      <c r="A137" s="154" t="s">
        <v>584</v>
      </c>
      <c r="B137" s="142" t="s">
        <v>202</v>
      </c>
      <c r="C137" s="155" t="s">
        <v>236</v>
      </c>
      <c r="D137" s="155" t="s">
        <v>182</v>
      </c>
      <c r="E137" s="155" t="s">
        <v>440</v>
      </c>
      <c r="F137" s="155" t="s">
        <v>398</v>
      </c>
      <c r="G137" s="155" t="s">
        <v>197</v>
      </c>
      <c r="H137" s="140">
        <v>135.4</v>
      </c>
      <c r="O137" s="269"/>
      <c r="P137" s="269"/>
      <c r="Q137" s="269"/>
      <c r="R137" s="269"/>
      <c r="S137" s="47"/>
      <c r="T137" s="47"/>
      <c r="U137" s="47"/>
      <c r="V137" s="47"/>
      <c r="W137" s="47"/>
      <c r="X137" s="47"/>
      <c r="Y137" s="47"/>
      <c r="Z137" s="47"/>
    </row>
    <row r="138" spans="1:26" ht="32.25" customHeight="1">
      <c r="A138" s="147" t="s">
        <v>585</v>
      </c>
      <c r="B138" s="148" t="s">
        <v>160</v>
      </c>
      <c r="C138" s="147" t="s">
        <v>236</v>
      </c>
      <c r="D138" s="147" t="s">
        <v>182</v>
      </c>
      <c r="E138" s="149" t="s">
        <v>441</v>
      </c>
      <c r="F138" s="229"/>
      <c r="G138" s="331"/>
      <c r="H138" s="139">
        <f>SUM(H139:H139)</f>
        <v>68.60000000000001</v>
      </c>
      <c r="O138" s="269"/>
      <c r="P138" s="269"/>
      <c r="Q138" s="269"/>
      <c r="R138" s="269"/>
      <c r="S138" s="47"/>
      <c r="T138" s="47"/>
      <c r="U138" s="47"/>
      <c r="V138" s="47"/>
      <c r="W138" s="47"/>
      <c r="X138" s="47"/>
      <c r="Y138" s="47"/>
      <c r="Z138" s="47"/>
    </row>
    <row r="139" spans="1:26" ht="18" customHeight="1">
      <c r="A139" s="154" t="s">
        <v>510</v>
      </c>
      <c r="B139" s="142" t="s">
        <v>24</v>
      </c>
      <c r="C139" s="155" t="s">
        <v>236</v>
      </c>
      <c r="D139" s="155" t="s">
        <v>182</v>
      </c>
      <c r="E139" s="155" t="s">
        <v>441</v>
      </c>
      <c r="F139" s="155" t="s">
        <v>398</v>
      </c>
      <c r="G139" s="155" t="s">
        <v>23</v>
      </c>
      <c r="H139" s="140">
        <f>213-103.6-40.8</f>
        <v>68.60000000000001</v>
      </c>
      <c r="O139" s="269"/>
      <c r="P139" s="269"/>
      <c r="Q139" s="269"/>
      <c r="R139" s="269"/>
      <c r="S139" s="47"/>
      <c r="T139" s="47"/>
      <c r="U139" s="47"/>
      <c r="V139" s="47"/>
      <c r="W139" s="47"/>
      <c r="X139" s="47"/>
      <c r="Y139" s="47"/>
      <c r="Z139" s="47"/>
    </row>
    <row r="140" spans="1:26" ht="46.5" customHeight="1">
      <c r="A140" s="147" t="s">
        <v>511</v>
      </c>
      <c r="B140" s="148" t="s">
        <v>137</v>
      </c>
      <c r="C140" s="147" t="s">
        <v>236</v>
      </c>
      <c r="D140" s="147" t="s">
        <v>182</v>
      </c>
      <c r="E140" s="149" t="s">
        <v>442</v>
      </c>
      <c r="F140" s="245"/>
      <c r="G140" s="331"/>
      <c r="H140" s="139">
        <f>H141</f>
        <v>46.3</v>
      </c>
      <c r="O140" s="269"/>
      <c r="P140" s="269"/>
      <c r="Q140" s="269"/>
      <c r="R140" s="269"/>
      <c r="S140" s="47"/>
      <c r="T140" s="47"/>
      <c r="U140" s="47"/>
      <c r="V140" s="47"/>
      <c r="W140" s="47"/>
      <c r="X140" s="47"/>
      <c r="Y140" s="47"/>
      <c r="Z140" s="47"/>
    </row>
    <row r="141" spans="1:26" ht="18" customHeight="1">
      <c r="A141" s="154" t="s">
        <v>586</v>
      </c>
      <c r="B141" s="142" t="s">
        <v>24</v>
      </c>
      <c r="C141" s="155" t="s">
        <v>236</v>
      </c>
      <c r="D141" s="155" t="s">
        <v>182</v>
      </c>
      <c r="E141" s="155" t="s">
        <v>442</v>
      </c>
      <c r="F141" s="229" t="s">
        <v>398</v>
      </c>
      <c r="G141" s="155" t="s">
        <v>23</v>
      </c>
      <c r="H141" s="140">
        <v>46.3</v>
      </c>
      <c r="O141" s="269"/>
      <c r="P141" s="269"/>
      <c r="Q141" s="269"/>
      <c r="R141" s="269"/>
      <c r="S141" s="47"/>
      <c r="T141" s="47"/>
      <c r="U141" s="47"/>
      <c r="V141" s="47"/>
      <c r="W141" s="47"/>
      <c r="X141" s="47"/>
      <c r="Y141" s="47"/>
      <c r="Z141" s="47"/>
    </row>
    <row r="142" spans="1:26" ht="30.75" customHeight="1">
      <c r="A142" s="147" t="s">
        <v>514</v>
      </c>
      <c r="B142" s="148" t="s">
        <v>515</v>
      </c>
      <c r="C142" s="147" t="s">
        <v>236</v>
      </c>
      <c r="D142" s="147" t="s">
        <v>516</v>
      </c>
      <c r="E142" s="155"/>
      <c r="F142" s="229"/>
      <c r="G142" s="155"/>
      <c r="H142" s="139">
        <f>H143</f>
        <v>1256</v>
      </c>
      <c r="O142" s="269"/>
      <c r="P142" s="269"/>
      <c r="Q142" s="269"/>
      <c r="R142" s="269"/>
      <c r="S142" s="47"/>
      <c r="T142" s="47"/>
      <c r="U142" s="47"/>
      <c r="V142" s="47"/>
      <c r="W142" s="47"/>
      <c r="X142" s="47"/>
      <c r="Y142" s="47"/>
      <c r="Z142" s="47"/>
    </row>
    <row r="143" spans="1:26" ht="54.75" customHeight="1">
      <c r="A143" s="147" t="s">
        <v>517</v>
      </c>
      <c r="B143" s="148" t="s">
        <v>518</v>
      </c>
      <c r="C143" s="147" t="s">
        <v>236</v>
      </c>
      <c r="D143" s="147" t="s">
        <v>516</v>
      </c>
      <c r="E143" s="149" t="s">
        <v>519</v>
      </c>
      <c r="F143" s="229"/>
      <c r="G143" s="155"/>
      <c r="H143" s="139">
        <f>H144</f>
        <v>1256</v>
      </c>
      <c r="O143" s="269"/>
      <c r="P143" s="269"/>
      <c r="Q143" s="269"/>
      <c r="R143" s="269"/>
      <c r="S143" s="47"/>
      <c r="T143" s="47"/>
      <c r="U143" s="47"/>
      <c r="V143" s="47"/>
      <c r="W143" s="47"/>
      <c r="X143" s="47"/>
      <c r="Y143" s="47"/>
      <c r="Z143" s="47"/>
    </row>
    <row r="144" spans="1:26" ht="18" customHeight="1">
      <c r="A144" s="154" t="s">
        <v>587</v>
      </c>
      <c r="B144" s="142" t="s">
        <v>298</v>
      </c>
      <c r="C144" s="155" t="s">
        <v>236</v>
      </c>
      <c r="D144" s="155" t="s">
        <v>516</v>
      </c>
      <c r="E144" s="155" t="s">
        <v>519</v>
      </c>
      <c r="F144" s="155" t="s">
        <v>398</v>
      </c>
      <c r="G144" s="155" t="s">
        <v>214</v>
      </c>
      <c r="H144" s="140">
        <v>1256</v>
      </c>
      <c r="O144" s="269"/>
      <c r="P144" s="269"/>
      <c r="Q144" s="269"/>
      <c r="R144" s="269"/>
      <c r="S144" s="47"/>
      <c r="T144" s="47"/>
      <c r="U144" s="47"/>
      <c r="V144" s="47"/>
      <c r="W144" s="47"/>
      <c r="X144" s="47"/>
      <c r="Y144" s="47"/>
      <c r="Z144" s="47"/>
    </row>
    <row r="145" spans="1:26" ht="18" customHeight="1">
      <c r="A145" s="147" t="s">
        <v>132</v>
      </c>
      <c r="B145" s="148" t="s">
        <v>274</v>
      </c>
      <c r="C145" s="151"/>
      <c r="D145" s="147" t="s">
        <v>177</v>
      </c>
      <c r="E145" s="155"/>
      <c r="F145" s="229"/>
      <c r="G145" s="331"/>
      <c r="H145" s="139">
        <f>H146</f>
        <v>2282.6000000000004</v>
      </c>
      <c r="O145" s="269"/>
      <c r="P145" s="269"/>
      <c r="Q145" s="269"/>
      <c r="R145" s="269"/>
      <c r="S145" s="47"/>
      <c r="T145" s="47"/>
      <c r="U145" s="47"/>
      <c r="V145" s="47"/>
      <c r="W145" s="47"/>
      <c r="X145" s="47"/>
      <c r="Y145" s="47"/>
      <c r="Z145" s="47"/>
    </row>
    <row r="146" spans="1:26" ht="18" customHeight="1">
      <c r="A146" s="147" t="s">
        <v>161</v>
      </c>
      <c r="B146" s="148" t="s">
        <v>315</v>
      </c>
      <c r="C146" s="144" t="s">
        <v>236</v>
      </c>
      <c r="D146" s="147" t="s">
        <v>178</v>
      </c>
      <c r="E146" s="149"/>
      <c r="F146" s="245"/>
      <c r="G146" s="331"/>
      <c r="H146" s="139">
        <f>H147+H154</f>
        <v>2282.6000000000004</v>
      </c>
      <c r="O146" s="269"/>
      <c r="P146" s="269"/>
      <c r="Q146" s="269"/>
      <c r="R146" s="269"/>
      <c r="S146" s="47"/>
      <c r="T146" s="47"/>
      <c r="U146" s="47"/>
      <c r="V146" s="47"/>
      <c r="W146" s="47"/>
      <c r="X146" s="47"/>
      <c r="Y146" s="47"/>
      <c r="Z146" s="47"/>
    </row>
    <row r="147" spans="1:26" ht="75.75" customHeight="1">
      <c r="A147" s="147" t="s">
        <v>162</v>
      </c>
      <c r="B147" s="148" t="s">
        <v>549</v>
      </c>
      <c r="C147" s="144" t="s">
        <v>236</v>
      </c>
      <c r="D147" s="147" t="s">
        <v>178</v>
      </c>
      <c r="E147" s="149" t="s">
        <v>443</v>
      </c>
      <c r="F147" s="245"/>
      <c r="G147" s="331"/>
      <c r="H147" s="139">
        <f>H148+H151+H153</f>
        <v>2067.6000000000004</v>
      </c>
      <c r="O147" s="269"/>
      <c r="P147" s="269"/>
      <c r="Q147" s="269"/>
      <c r="R147" s="269"/>
      <c r="S147" s="47"/>
      <c r="T147" s="47"/>
      <c r="U147" s="47"/>
      <c r="V147" s="47"/>
      <c r="W147" s="47"/>
      <c r="X147" s="47"/>
      <c r="Y147" s="47"/>
      <c r="Z147" s="47"/>
    </row>
    <row r="148" spans="1:26" ht="31.5" customHeight="1">
      <c r="A148" s="154" t="s">
        <v>522</v>
      </c>
      <c r="B148" s="142" t="s">
        <v>195</v>
      </c>
      <c r="C148" s="155" t="s">
        <v>236</v>
      </c>
      <c r="D148" s="155" t="s">
        <v>178</v>
      </c>
      <c r="E148" s="155" t="s">
        <v>443</v>
      </c>
      <c r="F148" s="229" t="s">
        <v>423</v>
      </c>
      <c r="G148" s="337">
        <v>210</v>
      </c>
      <c r="H148" s="140">
        <f>H149+H150</f>
        <v>469.2</v>
      </c>
      <c r="O148" s="269"/>
      <c r="P148" s="269"/>
      <c r="Q148" s="269"/>
      <c r="R148" s="269"/>
      <c r="S148" s="47"/>
      <c r="T148" s="47"/>
      <c r="U148" s="47"/>
      <c r="V148" s="47"/>
      <c r="W148" s="47"/>
      <c r="X148" s="47"/>
      <c r="Y148" s="47"/>
      <c r="Z148" s="47"/>
    </row>
    <row r="149" spans="1:26" ht="21.75" customHeight="1">
      <c r="A149" s="154" t="s">
        <v>588</v>
      </c>
      <c r="B149" s="142" t="s">
        <v>194</v>
      </c>
      <c r="C149" s="155" t="s">
        <v>236</v>
      </c>
      <c r="D149" s="155" t="s">
        <v>178</v>
      </c>
      <c r="E149" s="155" t="s">
        <v>443</v>
      </c>
      <c r="F149" s="229" t="s">
        <v>423</v>
      </c>
      <c r="G149" s="337">
        <v>211</v>
      </c>
      <c r="H149" s="140">
        <v>360.4</v>
      </c>
      <c r="O149" s="269"/>
      <c r="P149" s="269"/>
      <c r="Q149" s="269"/>
      <c r="R149" s="269"/>
      <c r="S149" s="47"/>
      <c r="T149" s="47"/>
      <c r="U149" s="47"/>
      <c r="V149" s="47"/>
      <c r="W149" s="47"/>
      <c r="X149" s="47"/>
      <c r="Y149" s="47"/>
      <c r="Z149" s="47"/>
    </row>
    <row r="150" spans="1:26" ht="21.75" customHeight="1">
      <c r="A150" s="154" t="s">
        <v>589</v>
      </c>
      <c r="B150" s="142" t="s">
        <v>215</v>
      </c>
      <c r="C150" s="155" t="s">
        <v>236</v>
      </c>
      <c r="D150" s="155" t="s">
        <v>178</v>
      </c>
      <c r="E150" s="155" t="s">
        <v>443</v>
      </c>
      <c r="F150" s="229" t="s">
        <v>423</v>
      </c>
      <c r="G150" s="337">
        <v>213</v>
      </c>
      <c r="H150" s="140">
        <v>108.8</v>
      </c>
      <c r="O150" s="269"/>
      <c r="P150" s="269"/>
      <c r="Q150" s="269"/>
      <c r="R150" s="269"/>
      <c r="S150" s="47"/>
      <c r="T150" s="47"/>
      <c r="U150" s="47"/>
      <c r="V150" s="47"/>
      <c r="W150" s="47"/>
      <c r="X150" s="47"/>
      <c r="Y150" s="47"/>
      <c r="Z150" s="47"/>
    </row>
    <row r="151" spans="1:26" ht="18" customHeight="1">
      <c r="A151" s="154" t="s">
        <v>524</v>
      </c>
      <c r="B151" s="142" t="s">
        <v>287</v>
      </c>
      <c r="C151" s="155" t="s">
        <v>236</v>
      </c>
      <c r="D151" s="155" t="s">
        <v>178</v>
      </c>
      <c r="E151" s="155" t="s">
        <v>443</v>
      </c>
      <c r="F151" s="229" t="s">
        <v>398</v>
      </c>
      <c r="G151" s="155" t="s">
        <v>206</v>
      </c>
      <c r="H151" s="140">
        <f>H152</f>
        <v>104</v>
      </c>
      <c r="O151" s="269"/>
      <c r="P151" s="269"/>
      <c r="Q151" s="269"/>
      <c r="R151" s="269"/>
      <c r="S151" s="47"/>
      <c r="T151" s="47"/>
      <c r="U151" s="47"/>
      <c r="V151" s="47"/>
      <c r="W151" s="47"/>
      <c r="X151" s="47"/>
      <c r="Y151" s="47"/>
      <c r="Z151" s="47"/>
    </row>
    <row r="152" spans="1:26" ht="22.5" customHeight="1">
      <c r="A152" s="154" t="s">
        <v>590</v>
      </c>
      <c r="B152" s="142" t="s">
        <v>298</v>
      </c>
      <c r="C152" s="155" t="s">
        <v>236</v>
      </c>
      <c r="D152" s="155" t="s">
        <v>178</v>
      </c>
      <c r="E152" s="155" t="s">
        <v>443</v>
      </c>
      <c r="F152" s="229" t="s">
        <v>398</v>
      </c>
      <c r="G152" s="155" t="s">
        <v>214</v>
      </c>
      <c r="H152" s="140">
        <f>104</f>
        <v>104</v>
      </c>
      <c r="O152" s="269"/>
      <c r="P152" s="269"/>
      <c r="Q152" s="269"/>
      <c r="R152" s="269"/>
      <c r="S152" s="47"/>
      <c r="T152" s="47"/>
      <c r="U152" s="47"/>
      <c r="V152" s="47"/>
      <c r="W152" s="47"/>
      <c r="X152" s="47"/>
      <c r="Y152" s="47"/>
      <c r="Z152" s="47"/>
    </row>
    <row r="153" spans="1:26" ht="20.25" customHeight="1">
      <c r="A153" s="154" t="s">
        <v>591</v>
      </c>
      <c r="B153" s="142" t="s">
        <v>24</v>
      </c>
      <c r="C153" s="155" t="s">
        <v>236</v>
      </c>
      <c r="D153" s="155" t="s">
        <v>178</v>
      </c>
      <c r="E153" s="155" t="s">
        <v>443</v>
      </c>
      <c r="F153" s="229" t="s">
        <v>398</v>
      </c>
      <c r="G153" s="155" t="s">
        <v>23</v>
      </c>
      <c r="H153" s="140">
        <f>1578+50-133.6</f>
        <v>1494.4</v>
      </c>
      <c r="O153" s="269"/>
      <c r="P153" s="269"/>
      <c r="Q153" s="269"/>
      <c r="R153" s="269"/>
      <c r="S153" s="47"/>
      <c r="T153" s="47"/>
      <c r="U153" s="47"/>
      <c r="V153" s="47"/>
      <c r="W153" s="47"/>
      <c r="X153" s="47"/>
      <c r="Y153" s="47"/>
      <c r="Z153" s="47"/>
    </row>
    <row r="154" spans="1:26" ht="59.25" customHeight="1">
      <c r="A154" s="147" t="s">
        <v>525</v>
      </c>
      <c r="B154" s="148" t="s">
        <v>342</v>
      </c>
      <c r="C154" s="144" t="s">
        <v>236</v>
      </c>
      <c r="D154" s="147" t="s">
        <v>178</v>
      </c>
      <c r="E154" s="149" t="s">
        <v>444</v>
      </c>
      <c r="F154" s="245"/>
      <c r="G154" s="331"/>
      <c r="H154" s="139">
        <f>H155+H156</f>
        <v>215</v>
      </c>
      <c r="O154" s="269"/>
      <c r="P154" s="269"/>
      <c r="Q154" s="269"/>
      <c r="R154" s="269"/>
      <c r="S154" s="47"/>
      <c r="T154" s="47"/>
      <c r="U154" s="47"/>
      <c r="V154" s="47"/>
      <c r="W154" s="47"/>
      <c r="X154" s="47"/>
      <c r="Y154" s="47"/>
      <c r="Z154" s="47"/>
    </row>
    <row r="155" spans="1:26" ht="21.75" customHeight="1">
      <c r="A155" s="154" t="s">
        <v>526</v>
      </c>
      <c r="B155" s="142" t="s">
        <v>298</v>
      </c>
      <c r="C155" s="155" t="s">
        <v>236</v>
      </c>
      <c r="D155" s="155" t="s">
        <v>178</v>
      </c>
      <c r="E155" s="155" t="s">
        <v>444</v>
      </c>
      <c r="F155" s="229" t="s">
        <v>398</v>
      </c>
      <c r="G155" s="155" t="s">
        <v>214</v>
      </c>
      <c r="H155" s="140">
        <f>90-50+50</f>
        <v>90</v>
      </c>
      <c r="O155" s="269"/>
      <c r="P155" s="269"/>
      <c r="Q155" s="269"/>
      <c r="R155" s="269"/>
      <c r="S155" s="47"/>
      <c r="T155" s="47"/>
      <c r="U155" s="47"/>
      <c r="V155" s="47"/>
      <c r="W155" s="47"/>
      <c r="X155" s="47"/>
      <c r="Y155" s="47"/>
      <c r="Z155" s="47"/>
    </row>
    <row r="156" spans="1:26" ht="19.5" customHeight="1">
      <c r="A156" s="154" t="s">
        <v>592</v>
      </c>
      <c r="B156" s="142" t="s">
        <v>24</v>
      </c>
      <c r="C156" s="155" t="s">
        <v>236</v>
      </c>
      <c r="D156" s="155" t="s">
        <v>178</v>
      </c>
      <c r="E156" s="155" t="s">
        <v>444</v>
      </c>
      <c r="F156" s="229" t="s">
        <v>398</v>
      </c>
      <c r="G156" s="155" t="s">
        <v>23</v>
      </c>
      <c r="H156" s="140">
        <f>125+50-50</f>
        <v>125</v>
      </c>
      <c r="O156" s="269"/>
      <c r="P156" s="269"/>
      <c r="Q156" s="269"/>
      <c r="R156" s="269"/>
      <c r="S156" s="47"/>
      <c r="T156" s="47"/>
      <c r="U156" s="47"/>
      <c r="V156" s="47"/>
      <c r="W156" s="47"/>
      <c r="X156" s="47"/>
      <c r="Y156" s="47"/>
      <c r="Z156" s="47"/>
    </row>
    <row r="157" spans="1:26" ht="24.75" customHeight="1">
      <c r="A157" s="147" t="s">
        <v>133</v>
      </c>
      <c r="B157" s="148" t="s">
        <v>312</v>
      </c>
      <c r="C157" s="144"/>
      <c r="D157" s="147" t="s">
        <v>186</v>
      </c>
      <c r="E157" s="155"/>
      <c r="F157" s="229"/>
      <c r="G157" s="331"/>
      <c r="H157" s="139">
        <f>H158+H161</f>
        <v>3372.0999999999995</v>
      </c>
      <c r="O157" s="269"/>
      <c r="P157" s="269"/>
      <c r="Q157" s="269"/>
      <c r="R157" s="269"/>
      <c r="S157" s="47"/>
      <c r="T157" s="47"/>
      <c r="U157" s="47"/>
      <c r="V157" s="47"/>
      <c r="W157" s="47"/>
      <c r="X157" s="47"/>
      <c r="Y157" s="47"/>
      <c r="Z157" s="47"/>
    </row>
    <row r="158" spans="1:26" ht="35.25" customHeight="1">
      <c r="A158" s="147" t="s">
        <v>156</v>
      </c>
      <c r="B158" s="151" t="s">
        <v>322</v>
      </c>
      <c r="C158" s="147" t="s">
        <v>236</v>
      </c>
      <c r="D158" s="147" t="s">
        <v>317</v>
      </c>
      <c r="E158" s="149"/>
      <c r="F158" s="245"/>
      <c r="G158" s="331"/>
      <c r="H158" s="139">
        <f>H159</f>
        <v>554.7</v>
      </c>
      <c r="O158" s="269"/>
      <c r="P158" s="269"/>
      <c r="Q158" s="269"/>
      <c r="R158" s="269"/>
      <c r="S158" s="47"/>
      <c r="T158" s="47"/>
      <c r="U158" s="47"/>
      <c r="V158" s="47"/>
      <c r="W158" s="47"/>
      <c r="X158" s="47"/>
      <c r="Y158" s="47"/>
      <c r="Z158" s="47"/>
    </row>
    <row r="159" spans="1:26" ht="84.75" customHeight="1">
      <c r="A159" s="147" t="s">
        <v>170</v>
      </c>
      <c r="B159" s="151" t="s">
        <v>318</v>
      </c>
      <c r="C159" s="144" t="s">
        <v>236</v>
      </c>
      <c r="D159" s="147" t="s">
        <v>317</v>
      </c>
      <c r="E159" s="149" t="s">
        <v>445</v>
      </c>
      <c r="F159" s="245"/>
      <c r="G159" s="331"/>
      <c r="H159" s="139">
        <f>H160</f>
        <v>554.7</v>
      </c>
      <c r="O159" s="269"/>
      <c r="P159" s="269"/>
      <c r="Q159" s="269"/>
      <c r="R159" s="269"/>
      <c r="S159" s="47"/>
      <c r="T159" s="47"/>
      <c r="U159" s="47"/>
      <c r="V159" s="47"/>
      <c r="W159" s="47"/>
      <c r="X159" s="47"/>
      <c r="Y159" s="47"/>
      <c r="Z159" s="47"/>
    </row>
    <row r="160" spans="1:26" ht="46.5" customHeight="1">
      <c r="A160" s="154" t="s">
        <v>341</v>
      </c>
      <c r="B160" s="142" t="s">
        <v>323</v>
      </c>
      <c r="C160" s="155" t="s">
        <v>236</v>
      </c>
      <c r="D160" s="155" t="s">
        <v>317</v>
      </c>
      <c r="E160" s="155" t="s">
        <v>445</v>
      </c>
      <c r="F160" s="229" t="s">
        <v>446</v>
      </c>
      <c r="G160" s="155" t="s">
        <v>319</v>
      </c>
      <c r="H160" s="140">
        <f>451.1+103.6</f>
        <v>554.7</v>
      </c>
      <c r="O160" s="269"/>
      <c r="P160" s="269"/>
      <c r="Q160" s="269"/>
      <c r="R160" s="269"/>
      <c r="S160" s="47"/>
      <c r="T160" s="47"/>
      <c r="U160" s="47"/>
      <c r="V160" s="47"/>
      <c r="W160" s="47"/>
      <c r="X160" s="47"/>
      <c r="Y160" s="47"/>
      <c r="Z160" s="47"/>
    </row>
    <row r="161" spans="1:26" ht="18" customHeight="1">
      <c r="A161" s="147" t="s">
        <v>164</v>
      </c>
      <c r="B161" s="148" t="s">
        <v>18</v>
      </c>
      <c r="C161" s="144" t="s">
        <v>236</v>
      </c>
      <c r="D161" s="147" t="s">
        <v>217</v>
      </c>
      <c r="E161" s="155"/>
      <c r="F161" s="229"/>
      <c r="G161" s="331"/>
      <c r="H161" s="139">
        <f>H162+H171+H173</f>
        <v>2817.3999999999996</v>
      </c>
      <c r="O161" s="269"/>
      <c r="P161" s="269"/>
      <c r="Q161" s="269"/>
      <c r="R161" s="269"/>
      <c r="S161" s="47"/>
      <c r="T161" s="47"/>
      <c r="U161" s="47"/>
      <c r="V161" s="47"/>
      <c r="W161" s="47"/>
      <c r="X161" s="47"/>
      <c r="Y161" s="47"/>
      <c r="Z161" s="47"/>
    </row>
    <row r="162" spans="1:26" ht="48.75" customHeight="1">
      <c r="A162" s="147" t="s">
        <v>165</v>
      </c>
      <c r="B162" s="148" t="s">
        <v>63</v>
      </c>
      <c r="C162" s="147" t="s">
        <v>236</v>
      </c>
      <c r="D162" s="147" t="s">
        <v>217</v>
      </c>
      <c r="E162" s="149" t="s">
        <v>447</v>
      </c>
      <c r="F162" s="159"/>
      <c r="G162" s="331"/>
      <c r="H162" s="139">
        <f>H163+H167</f>
        <v>1273.6</v>
      </c>
      <c r="O162" s="269"/>
      <c r="P162" s="269"/>
      <c r="Q162" s="269"/>
      <c r="R162" s="269"/>
      <c r="S162" s="47"/>
      <c r="T162" s="47"/>
      <c r="U162" s="47"/>
      <c r="V162" s="47"/>
      <c r="W162" s="47"/>
      <c r="X162" s="47"/>
      <c r="Y162" s="47"/>
      <c r="Z162" s="47"/>
    </row>
    <row r="163" spans="1:26" ht="30" customHeight="1">
      <c r="A163" s="154" t="s">
        <v>593</v>
      </c>
      <c r="B163" s="142" t="s">
        <v>195</v>
      </c>
      <c r="C163" s="155" t="s">
        <v>236</v>
      </c>
      <c r="D163" s="155" t="s">
        <v>217</v>
      </c>
      <c r="E163" s="155" t="s">
        <v>447</v>
      </c>
      <c r="F163" s="229" t="s">
        <v>26</v>
      </c>
      <c r="G163" s="155" t="s">
        <v>192</v>
      </c>
      <c r="H163" s="140">
        <f>SUM(H164:H166)</f>
        <v>1183</v>
      </c>
      <c r="O163" s="269"/>
      <c r="P163" s="269"/>
      <c r="Q163" s="269"/>
      <c r="R163" s="269"/>
      <c r="S163" s="47"/>
      <c r="T163" s="47"/>
      <c r="U163" s="47"/>
      <c r="V163" s="47"/>
      <c r="W163" s="47"/>
      <c r="X163" s="47"/>
      <c r="Y163" s="47"/>
      <c r="Z163" s="47"/>
    </row>
    <row r="164" spans="1:26" ht="18" customHeight="1">
      <c r="A164" s="154" t="s">
        <v>594</v>
      </c>
      <c r="B164" s="142" t="s">
        <v>194</v>
      </c>
      <c r="C164" s="155" t="s">
        <v>236</v>
      </c>
      <c r="D164" s="155" t="s">
        <v>217</v>
      </c>
      <c r="E164" s="155" t="s">
        <v>447</v>
      </c>
      <c r="F164" s="229" t="s">
        <v>26</v>
      </c>
      <c r="G164" s="155" t="s">
        <v>193</v>
      </c>
      <c r="H164" s="140">
        <f>876.9+31.3</f>
        <v>908.1999999999999</v>
      </c>
      <c r="O164" s="269"/>
      <c r="P164" s="269"/>
      <c r="Q164" s="269"/>
      <c r="R164" s="269"/>
      <c r="S164" s="47"/>
      <c r="T164" s="47"/>
      <c r="U164" s="47"/>
      <c r="V164" s="47"/>
      <c r="W164" s="47"/>
      <c r="X164" s="47"/>
      <c r="Y164" s="47"/>
      <c r="Z164" s="47"/>
    </row>
    <row r="165" spans="1:26" ht="18" customHeight="1">
      <c r="A165" s="154" t="s">
        <v>595</v>
      </c>
      <c r="B165" s="142" t="s">
        <v>321</v>
      </c>
      <c r="C165" s="155" t="s">
        <v>236</v>
      </c>
      <c r="D165" s="155" t="s">
        <v>217</v>
      </c>
      <c r="E165" s="155" t="s">
        <v>447</v>
      </c>
      <c r="F165" s="229" t="s">
        <v>26</v>
      </c>
      <c r="G165" s="155" t="s">
        <v>320</v>
      </c>
      <c r="H165" s="140">
        <v>0.5</v>
      </c>
      <c r="O165" s="269"/>
      <c r="P165" s="269"/>
      <c r="Q165" s="269"/>
      <c r="R165" s="269"/>
      <c r="S165" s="47"/>
      <c r="T165" s="47"/>
      <c r="U165" s="47"/>
      <c r="V165" s="47"/>
      <c r="W165" s="47"/>
      <c r="X165" s="47"/>
      <c r="Y165" s="47"/>
      <c r="Z165" s="47"/>
    </row>
    <row r="166" spans="1:26" ht="18" customHeight="1">
      <c r="A166" s="154" t="s">
        <v>596</v>
      </c>
      <c r="B166" s="142" t="s">
        <v>215</v>
      </c>
      <c r="C166" s="155" t="s">
        <v>236</v>
      </c>
      <c r="D166" s="155" t="s">
        <v>217</v>
      </c>
      <c r="E166" s="155" t="s">
        <v>447</v>
      </c>
      <c r="F166" s="229" t="s">
        <v>26</v>
      </c>
      <c r="G166" s="155" t="s">
        <v>196</v>
      </c>
      <c r="H166" s="140">
        <f>264.8+9.5</f>
        <v>274.3</v>
      </c>
      <c r="O166" s="269"/>
      <c r="P166" s="269"/>
      <c r="Q166" s="269"/>
      <c r="R166" s="269"/>
      <c r="S166" s="47"/>
      <c r="T166" s="47"/>
      <c r="U166" s="47"/>
      <c r="V166" s="47"/>
      <c r="W166" s="47"/>
      <c r="X166" s="47"/>
      <c r="Y166" s="47"/>
      <c r="Z166" s="47"/>
    </row>
    <row r="167" spans="1:26" ht="18" customHeight="1">
      <c r="A167" s="154" t="s">
        <v>597</v>
      </c>
      <c r="B167" s="142" t="s">
        <v>287</v>
      </c>
      <c r="C167" s="155" t="s">
        <v>236</v>
      </c>
      <c r="D167" s="155" t="s">
        <v>217</v>
      </c>
      <c r="E167" s="155" t="s">
        <v>447</v>
      </c>
      <c r="F167" s="229" t="s">
        <v>26</v>
      </c>
      <c r="G167" s="155" t="s">
        <v>206</v>
      </c>
      <c r="H167" s="140">
        <f>H168+H169+H170</f>
        <v>90.6</v>
      </c>
      <c r="O167" s="269"/>
      <c r="P167" s="269"/>
      <c r="Q167" s="269"/>
      <c r="R167" s="269"/>
      <c r="S167" s="47"/>
      <c r="T167" s="47"/>
      <c r="U167" s="47"/>
      <c r="V167" s="47"/>
      <c r="W167" s="47"/>
      <c r="X167" s="47"/>
      <c r="Y167" s="47"/>
      <c r="Z167" s="47"/>
    </row>
    <row r="168" spans="1:26" ht="21" customHeight="1">
      <c r="A168" s="154" t="s">
        <v>598</v>
      </c>
      <c r="B168" s="142" t="s">
        <v>203</v>
      </c>
      <c r="C168" s="155" t="s">
        <v>236</v>
      </c>
      <c r="D168" s="155" t="s">
        <v>217</v>
      </c>
      <c r="E168" s="155" t="s">
        <v>447</v>
      </c>
      <c r="F168" s="229" t="s">
        <v>26</v>
      </c>
      <c r="G168" s="155" t="s">
        <v>213</v>
      </c>
      <c r="H168" s="140">
        <v>24.5</v>
      </c>
      <c r="O168" s="269"/>
      <c r="P168" s="269"/>
      <c r="Q168" s="269"/>
      <c r="R168" s="269"/>
      <c r="S168" s="47"/>
      <c r="T168" s="47"/>
      <c r="U168" s="47"/>
      <c r="V168" s="47"/>
      <c r="W168" s="47"/>
      <c r="X168" s="47"/>
      <c r="Y168" s="47"/>
      <c r="Z168" s="47"/>
    </row>
    <row r="169" spans="1:26" ht="30" customHeight="1">
      <c r="A169" s="154" t="s">
        <v>599</v>
      </c>
      <c r="B169" s="142" t="s">
        <v>297</v>
      </c>
      <c r="C169" s="155" t="s">
        <v>236</v>
      </c>
      <c r="D169" s="155" t="s">
        <v>217</v>
      </c>
      <c r="E169" s="155" t="s">
        <v>447</v>
      </c>
      <c r="F169" s="229" t="s">
        <v>26</v>
      </c>
      <c r="G169" s="155" t="s">
        <v>205</v>
      </c>
      <c r="H169" s="140">
        <v>14</v>
      </c>
      <c r="O169" s="269"/>
      <c r="P169" s="269"/>
      <c r="Q169" s="269"/>
      <c r="R169" s="269"/>
      <c r="S169" s="47"/>
      <c r="T169" s="47"/>
      <c r="U169" s="47"/>
      <c r="V169" s="47"/>
      <c r="W169" s="47"/>
      <c r="X169" s="47"/>
      <c r="Y169" s="47"/>
      <c r="Z169" s="47"/>
    </row>
    <row r="170" spans="1:26" ht="18" customHeight="1">
      <c r="A170" s="154" t="s">
        <v>600</v>
      </c>
      <c r="B170" s="142" t="s">
        <v>298</v>
      </c>
      <c r="C170" s="155" t="s">
        <v>236</v>
      </c>
      <c r="D170" s="155" t="s">
        <v>217</v>
      </c>
      <c r="E170" s="155" t="s">
        <v>447</v>
      </c>
      <c r="F170" s="229" t="s">
        <v>26</v>
      </c>
      <c r="G170" s="155" t="s">
        <v>214</v>
      </c>
      <c r="H170" s="140">
        <f>4.1+48</f>
        <v>52.1</v>
      </c>
      <c r="O170" s="269"/>
      <c r="P170" s="269"/>
      <c r="Q170" s="269"/>
      <c r="R170" s="269"/>
      <c r="S170" s="47"/>
      <c r="T170" s="47"/>
      <c r="U170" s="47"/>
      <c r="V170" s="47"/>
      <c r="W170" s="47"/>
      <c r="X170" s="47"/>
      <c r="Y170" s="47"/>
      <c r="Z170" s="47"/>
    </row>
    <row r="171" spans="1:26" ht="33" customHeight="1">
      <c r="A171" s="147" t="s">
        <v>529</v>
      </c>
      <c r="B171" s="148" t="s">
        <v>547</v>
      </c>
      <c r="C171" s="147" t="s">
        <v>236</v>
      </c>
      <c r="D171" s="147" t="s">
        <v>217</v>
      </c>
      <c r="E171" s="149" t="s">
        <v>448</v>
      </c>
      <c r="F171" s="288"/>
      <c r="G171" s="331"/>
      <c r="H171" s="139">
        <f>H172</f>
        <v>1203.6</v>
      </c>
      <c r="O171" s="269"/>
      <c r="P171" s="269"/>
      <c r="Q171" s="269"/>
      <c r="R171" s="269"/>
      <c r="S171" s="47"/>
      <c r="T171" s="47"/>
      <c r="U171" s="47"/>
      <c r="V171" s="47"/>
      <c r="W171" s="47"/>
      <c r="X171" s="47"/>
      <c r="Y171" s="47"/>
      <c r="Z171" s="47"/>
    </row>
    <row r="172" spans="1:26" ht="29.25" customHeight="1">
      <c r="A172" s="154" t="s">
        <v>531</v>
      </c>
      <c r="B172" s="142" t="s">
        <v>210</v>
      </c>
      <c r="C172" s="155" t="s">
        <v>236</v>
      </c>
      <c r="D172" s="155" t="s">
        <v>217</v>
      </c>
      <c r="E172" s="155" t="s">
        <v>448</v>
      </c>
      <c r="F172" s="155" t="s">
        <v>26</v>
      </c>
      <c r="G172" s="155" t="s">
        <v>211</v>
      </c>
      <c r="H172" s="140">
        <v>1203.6</v>
      </c>
      <c r="O172" s="269"/>
      <c r="P172" s="269"/>
      <c r="Q172" s="269"/>
      <c r="R172" s="269"/>
      <c r="S172" s="47"/>
      <c r="T172" s="47"/>
      <c r="U172" s="47"/>
      <c r="V172" s="47"/>
      <c r="W172" s="47"/>
      <c r="X172" s="47"/>
      <c r="Y172" s="47"/>
      <c r="Z172" s="47"/>
    </row>
    <row r="173" spans="1:26" ht="34.5" customHeight="1">
      <c r="A173" s="147" t="s">
        <v>532</v>
      </c>
      <c r="B173" s="148" t="s">
        <v>548</v>
      </c>
      <c r="C173" s="147" t="s">
        <v>236</v>
      </c>
      <c r="D173" s="147" t="s">
        <v>217</v>
      </c>
      <c r="E173" s="149" t="s">
        <v>449</v>
      </c>
      <c r="F173" s="331"/>
      <c r="G173" s="331"/>
      <c r="H173" s="205">
        <f>H174</f>
        <v>340.2</v>
      </c>
      <c r="O173" s="269"/>
      <c r="P173" s="269"/>
      <c r="Q173" s="269"/>
      <c r="R173" s="269"/>
      <c r="S173" s="47"/>
      <c r="T173" s="47"/>
      <c r="U173" s="47"/>
      <c r="V173" s="47"/>
      <c r="W173" s="47"/>
      <c r="X173" s="47"/>
      <c r="Y173" s="47"/>
      <c r="Z173" s="47"/>
    </row>
    <row r="174" spans="1:26" ht="24" customHeight="1">
      <c r="A174" s="154" t="s">
        <v>534</v>
      </c>
      <c r="B174" s="142" t="s">
        <v>298</v>
      </c>
      <c r="C174" s="155" t="s">
        <v>236</v>
      </c>
      <c r="D174" s="155" t="s">
        <v>217</v>
      </c>
      <c r="E174" s="155" t="s">
        <v>449</v>
      </c>
      <c r="F174" s="229" t="s">
        <v>26</v>
      </c>
      <c r="G174" s="155" t="s">
        <v>214</v>
      </c>
      <c r="H174" s="206">
        <v>340.2</v>
      </c>
      <c r="O174" s="269"/>
      <c r="P174" s="269"/>
      <c r="Q174" s="269"/>
      <c r="R174" s="269"/>
      <c r="S174" s="47"/>
      <c r="T174" s="47"/>
      <c r="U174" s="47"/>
      <c r="V174" s="47"/>
      <c r="W174" s="47"/>
      <c r="X174" s="47"/>
      <c r="Y174" s="47"/>
      <c r="Z174" s="47"/>
    </row>
    <row r="175" spans="1:26" ht="19.5" customHeight="1">
      <c r="A175" s="147" t="s">
        <v>2</v>
      </c>
      <c r="B175" s="148" t="s">
        <v>376</v>
      </c>
      <c r="C175" s="151"/>
      <c r="D175" s="147" t="s">
        <v>275</v>
      </c>
      <c r="E175" s="155"/>
      <c r="F175" s="229"/>
      <c r="G175" s="331"/>
      <c r="H175" s="139">
        <f>H176</f>
        <v>267.4</v>
      </c>
      <c r="O175" s="269"/>
      <c r="P175" s="269"/>
      <c r="Q175" s="269"/>
      <c r="R175" s="269"/>
      <c r="S175" s="47"/>
      <c r="T175" s="47"/>
      <c r="U175" s="47"/>
      <c r="V175" s="47"/>
      <c r="W175" s="47"/>
      <c r="X175" s="47"/>
      <c r="Y175" s="47"/>
      <c r="Z175" s="47"/>
    </row>
    <row r="176" spans="1:26" ht="17.25" customHeight="1">
      <c r="A176" s="147" t="s">
        <v>4</v>
      </c>
      <c r="B176" s="148" t="s">
        <v>276</v>
      </c>
      <c r="C176" s="149" t="s">
        <v>236</v>
      </c>
      <c r="D176" s="149" t="s">
        <v>277</v>
      </c>
      <c r="E176" s="149"/>
      <c r="F176" s="245"/>
      <c r="G176" s="331"/>
      <c r="H176" s="139">
        <f>H177</f>
        <v>267.4</v>
      </c>
      <c r="O176" s="269"/>
      <c r="P176" s="269"/>
      <c r="Q176" s="269"/>
      <c r="R176" s="269"/>
      <c r="S176" s="47"/>
      <c r="T176" s="47"/>
      <c r="U176" s="47"/>
      <c r="V176" s="47"/>
      <c r="W176" s="47"/>
      <c r="X176" s="47"/>
      <c r="Y176" s="47"/>
      <c r="Z176" s="47"/>
    </row>
    <row r="177" spans="1:26" ht="82.5" customHeight="1">
      <c r="A177" s="147" t="s">
        <v>535</v>
      </c>
      <c r="B177" s="151" t="s">
        <v>450</v>
      </c>
      <c r="C177" s="149" t="s">
        <v>236</v>
      </c>
      <c r="D177" s="149" t="s">
        <v>277</v>
      </c>
      <c r="E177" s="149" t="s">
        <v>451</v>
      </c>
      <c r="F177" s="245"/>
      <c r="G177" s="331"/>
      <c r="H177" s="139">
        <f>H178+H181</f>
        <v>267.4</v>
      </c>
      <c r="O177" s="269"/>
      <c r="P177" s="269"/>
      <c r="Q177" s="269"/>
      <c r="R177" s="269"/>
      <c r="S177" s="47"/>
      <c r="T177" s="47"/>
      <c r="U177" s="47"/>
      <c r="V177" s="47"/>
      <c r="W177" s="47"/>
      <c r="X177" s="47"/>
      <c r="Y177" s="47"/>
      <c r="Z177" s="47"/>
    </row>
    <row r="178" spans="1:26" ht="29.25" customHeight="1">
      <c r="A178" s="154" t="s">
        <v>601</v>
      </c>
      <c r="B178" s="142" t="s">
        <v>195</v>
      </c>
      <c r="C178" s="155" t="s">
        <v>236</v>
      </c>
      <c r="D178" s="155" t="s">
        <v>277</v>
      </c>
      <c r="E178" s="155" t="s">
        <v>451</v>
      </c>
      <c r="F178" s="229" t="s">
        <v>421</v>
      </c>
      <c r="G178" s="337">
        <v>210</v>
      </c>
      <c r="H178" s="140">
        <f>H179+H180</f>
        <v>122.4</v>
      </c>
      <c r="O178" s="251"/>
      <c r="P178" s="251"/>
      <c r="Q178" s="251"/>
      <c r="R178" s="251"/>
      <c r="S178" s="47"/>
      <c r="T178" s="47"/>
      <c r="U178" s="47"/>
      <c r="V178" s="47"/>
      <c r="W178" s="47"/>
      <c r="X178" s="47"/>
      <c r="Y178" s="47"/>
      <c r="Z178" s="47"/>
    </row>
    <row r="179" spans="1:26" ht="19.5" customHeight="1">
      <c r="A179" s="154" t="s">
        <v>602</v>
      </c>
      <c r="B179" s="142" t="s">
        <v>194</v>
      </c>
      <c r="C179" s="155" t="s">
        <v>236</v>
      </c>
      <c r="D179" s="155" t="s">
        <v>277</v>
      </c>
      <c r="E179" s="155" t="s">
        <v>451</v>
      </c>
      <c r="F179" s="229" t="s">
        <v>423</v>
      </c>
      <c r="G179" s="155" t="s">
        <v>193</v>
      </c>
      <c r="H179" s="140">
        <v>94</v>
      </c>
      <c r="O179" s="251"/>
      <c r="P179" s="251"/>
      <c r="Q179" s="251"/>
      <c r="R179" s="251"/>
      <c r="S179" s="47"/>
      <c r="T179" s="47"/>
      <c r="U179" s="47"/>
      <c r="V179" s="47"/>
      <c r="W179" s="47"/>
      <c r="X179" s="47"/>
      <c r="Y179" s="47"/>
      <c r="Z179" s="47"/>
    </row>
    <row r="180" spans="1:26" ht="19.5" customHeight="1">
      <c r="A180" s="154" t="s">
        <v>603</v>
      </c>
      <c r="B180" s="142" t="s">
        <v>215</v>
      </c>
      <c r="C180" s="155" t="s">
        <v>236</v>
      </c>
      <c r="D180" s="155" t="s">
        <v>277</v>
      </c>
      <c r="E180" s="155" t="s">
        <v>451</v>
      </c>
      <c r="F180" s="229" t="s">
        <v>423</v>
      </c>
      <c r="G180" s="155" t="s">
        <v>196</v>
      </c>
      <c r="H180" s="140">
        <v>28.4</v>
      </c>
      <c r="O180" s="60"/>
      <c r="P180" s="60"/>
      <c r="Q180" s="60"/>
      <c r="R180" s="60"/>
      <c r="S180" s="47"/>
      <c r="T180" s="47"/>
      <c r="U180" s="47"/>
      <c r="V180" s="47"/>
      <c r="W180" s="47"/>
      <c r="X180" s="47"/>
      <c r="Y180" s="47"/>
      <c r="Z180" s="47"/>
    </row>
    <row r="181" spans="1:26" ht="20.25" customHeight="1">
      <c r="A181" s="154" t="s">
        <v>536</v>
      </c>
      <c r="B181" s="156" t="s">
        <v>24</v>
      </c>
      <c r="C181" s="155" t="s">
        <v>236</v>
      </c>
      <c r="D181" s="155" t="s">
        <v>277</v>
      </c>
      <c r="E181" s="155" t="s">
        <v>451</v>
      </c>
      <c r="F181" s="229" t="s">
        <v>398</v>
      </c>
      <c r="G181" s="337">
        <v>290</v>
      </c>
      <c r="H181" s="140">
        <v>145</v>
      </c>
      <c r="O181" s="269"/>
      <c r="P181" s="269"/>
      <c r="Q181" s="269"/>
      <c r="R181" s="269"/>
      <c r="S181" s="47"/>
      <c r="T181" s="47"/>
      <c r="U181" s="47"/>
      <c r="V181" s="47"/>
      <c r="W181" s="47"/>
      <c r="X181" s="47"/>
      <c r="Y181" s="47"/>
      <c r="Z181" s="47"/>
    </row>
    <row r="182" spans="1:26" ht="32.25" customHeight="1">
      <c r="A182" s="147" t="s">
        <v>537</v>
      </c>
      <c r="B182" s="148" t="s">
        <v>278</v>
      </c>
      <c r="C182" s="144" t="s">
        <v>236</v>
      </c>
      <c r="D182" s="147" t="s">
        <v>279</v>
      </c>
      <c r="E182" s="159"/>
      <c r="F182" s="245"/>
      <c r="G182" s="331"/>
      <c r="H182" s="139">
        <f>H183</f>
        <v>656</v>
      </c>
      <c r="O182" s="269"/>
      <c r="P182" s="269"/>
      <c r="Q182" s="269"/>
      <c r="R182" s="269"/>
      <c r="S182" s="47"/>
      <c r="T182" s="47"/>
      <c r="U182" s="47"/>
      <c r="V182" s="47"/>
      <c r="W182" s="47"/>
      <c r="X182" s="47"/>
      <c r="Y182" s="47"/>
      <c r="Z182" s="47"/>
    </row>
    <row r="183" spans="1:26" ht="30.75" customHeight="1">
      <c r="A183" s="147" t="s">
        <v>538</v>
      </c>
      <c r="B183" s="148" t="s">
        <v>126</v>
      </c>
      <c r="C183" s="144" t="s">
        <v>236</v>
      </c>
      <c r="D183" s="147" t="s">
        <v>280</v>
      </c>
      <c r="E183" s="149"/>
      <c r="F183" s="245"/>
      <c r="G183" s="331"/>
      <c r="H183" s="139">
        <f>H184</f>
        <v>656</v>
      </c>
      <c r="O183" s="251"/>
      <c r="P183" s="251"/>
      <c r="Q183" s="251"/>
      <c r="R183" s="251"/>
      <c r="S183" s="47"/>
      <c r="T183" s="47"/>
      <c r="U183" s="47"/>
      <c r="V183" s="47"/>
      <c r="W183" s="47"/>
      <c r="X183" s="47"/>
      <c r="Y183" s="47"/>
      <c r="Z183" s="47"/>
    </row>
    <row r="184" spans="1:26" ht="32.25" customHeight="1">
      <c r="A184" s="154" t="s">
        <v>604</v>
      </c>
      <c r="B184" s="148" t="s">
        <v>452</v>
      </c>
      <c r="C184" s="144" t="s">
        <v>236</v>
      </c>
      <c r="D184" s="147" t="s">
        <v>280</v>
      </c>
      <c r="E184" s="149" t="s">
        <v>453</v>
      </c>
      <c r="F184" s="245"/>
      <c r="G184" s="331"/>
      <c r="H184" s="139">
        <f>H185+H187</f>
        <v>656</v>
      </c>
      <c r="O184" s="60"/>
      <c r="P184" s="60"/>
      <c r="Q184" s="60"/>
      <c r="R184" s="60"/>
      <c r="S184" s="47"/>
      <c r="T184" s="47"/>
      <c r="U184" s="47"/>
      <c r="V184" s="47"/>
      <c r="W184" s="47"/>
      <c r="X184" s="47"/>
      <c r="Y184" s="47"/>
      <c r="Z184" s="47"/>
    </row>
    <row r="185" spans="1:26" ht="19.5" customHeight="1">
      <c r="A185" s="154" t="s">
        <v>605</v>
      </c>
      <c r="B185" s="142" t="s">
        <v>287</v>
      </c>
      <c r="C185" s="155" t="s">
        <v>236</v>
      </c>
      <c r="D185" s="155" t="s">
        <v>280</v>
      </c>
      <c r="E185" s="155" t="s">
        <v>453</v>
      </c>
      <c r="F185" s="229" t="s">
        <v>398</v>
      </c>
      <c r="G185" s="337">
        <v>220</v>
      </c>
      <c r="H185" s="140">
        <f>H186</f>
        <v>106</v>
      </c>
      <c r="O185" s="60"/>
      <c r="P185" s="60"/>
      <c r="Q185" s="60"/>
      <c r="R185" s="60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154" t="s">
        <v>606</v>
      </c>
      <c r="B186" s="156" t="s">
        <v>298</v>
      </c>
      <c r="C186" s="155" t="s">
        <v>236</v>
      </c>
      <c r="D186" s="155" t="s">
        <v>280</v>
      </c>
      <c r="E186" s="155" t="s">
        <v>453</v>
      </c>
      <c r="F186" s="229" t="s">
        <v>398</v>
      </c>
      <c r="G186" s="337">
        <v>226</v>
      </c>
      <c r="H186" s="140">
        <f>656-550</f>
        <v>106</v>
      </c>
      <c r="O186" s="60"/>
      <c r="P186" s="60"/>
      <c r="Q186" s="60"/>
      <c r="R186" s="60"/>
      <c r="S186" s="47"/>
      <c r="T186" s="47"/>
      <c r="U186" s="47"/>
      <c r="V186" s="47"/>
      <c r="W186" s="47"/>
      <c r="X186" s="47"/>
      <c r="Y186" s="47"/>
      <c r="Z186" s="47"/>
    </row>
    <row r="187" spans="1:26" ht="25.5" customHeight="1">
      <c r="A187" s="154" t="s">
        <v>636</v>
      </c>
      <c r="B187" s="142" t="s">
        <v>201</v>
      </c>
      <c r="C187" s="155" t="s">
        <v>236</v>
      </c>
      <c r="D187" s="155" t="s">
        <v>280</v>
      </c>
      <c r="E187" s="155" t="s">
        <v>453</v>
      </c>
      <c r="F187" s="229" t="s">
        <v>398</v>
      </c>
      <c r="G187" s="337">
        <v>300</v>
      </c>
      <c r="H187" s="140">
        <f>H188</f>
        <v>550</v>
      </c>
      <c r="O187" s="60"/>
      <c r="P187" s="60"/>
      <c r="Q187" s="60"/>
      <c r="R187" s="60"/>
      <c r="S187" s="47"/>
      <c r="T187" s="47"/>
      <c r="U187" s="47"/>
      <c r="V187" s="47"/>
      <c r="W187" s="47"/>
      <c r="X187" s="47"/>
      <c r="Y187" s="47"/>
      <c r="Z187" s="47"/>
    </row>
    <row r="188" spans="1:26" ht="30.75" customHeight="1">
      <c r="A188" s="154" t="s">
        <v>637</v>
      </c>
      <c r="B188" s="156" t="s">
        <v>202</v>
      </c>
      <c r="C188" s="155" t="s">
        <v>236</v>
      </c>
      <c r="D188" s="155" t="s">
        <v>280</v>
      </c>
      <c r="E188" s="155" t="s">
        <v>453</v>
      </c>
      <c r="F188" s="229" t="s">
        <v>398</v>
      </c>
      <c r="G188" s="370">
        <v>340</v>
      </c>
      <c r="H188" s="363">
        <v>550</v>
      </c>
      <c r="O188" s="203"/>
      <c r="P188" s="203"/>
      <c r="Q188" s="203"/>
      <c r="R188" s="203"/>
      <c r="S188" s="47"/>
      <c r="T188" s="47"/>
      <c r="U188" s="47"/>
      <c r="V188" s="47"/>
      <c r="W188" s="47"/>
      <c r="X188" s="47"/>
      <c r="Y188" s="47"/>
      <c r="Z188" s="47"/>
    </row>
    <row r="189" spans="1:26" ht="18.75" customHeight="1">
      <c r="A189" s="387" t="s">
        <v>147</v>
      </c>
      <c r="B189" s="388"/>
      <c r="C189" s="338"/>
      <c r="D189" s="339"/>
      <c r="E189" s="339"/>
      <c r="F189" s="340"/>
      <c r="G189" s="336"/>
      <c r="H189" s="341">
        <f>H183+H177+H161+H158+H146+H142+H120+H116+H100+H96+H85+H78+H47+H17</f>
        <v>38859.08</v>
      </c>
      <c r="O189" s="203"/>
      <c r="P189" s="153"/>
      <c r="Q189" s="252"/>
      <c r="R189" s="252"/>
      <c r="S189" s="47"/>
      <c r="T189" s="47"/>
      <c r="U189" s="47"/>
      <c r="V189" s="47"/>
      <c r="W189" s="47"/>
      <c r="X189" s="47"/>
      <c r="Y189" s="47"/>
      <c r="Z189" s="47"/>
    </row>
    <row r="190" spans="1:19" ht="28.5" customHeight="1">
      <c r="A190" s="234"/>
      <c r="B190" s="234"/>
      <c r="C190" s="230"/>
      <c r="D190" s="230"/>
      <c r="E190" s="230"/>
      <c r="F190" s="230"/>
      <c r="G190" s="230"/>
      <c r="H190" s="235"/>
      <c r="I190" s="231"/>
      <c r="J190" s="231"/>
      <c r="K190" s="231"/>
      <c r="L190" s="231"/>
      <c r="M190" s="5"/>
      <c r="N190" s="5"/>
      <c r="O190" s="5"/>
      <c r="P190" s="5"/>
      <c r="Q190" s="5"/>
      <c r="R190" s="5"/>
      <c r="S190" s="5"/>
    </row>
    <row r="191" spans="1:19" ht="27.75" customHeight="1">
      <c r="A191" s="162"/>
      <c r="B191" s="136"/>
      <c r="C191" s="136"/>
      <c r="D191" s="136"/>
      <c r="E191" s="136"/>
      <c r="F191" s="136"/>
      <c r="G191" s="49"/>
      <c r="H191" s="130"/>
      <c r="I191" s="162"/>
      <c r="J191" s="73"/>
      <c r="K191" s="49"/>
      <c r="L191" s="49"/>
      <c r="M191" s="5"/>
      <c r="N191" s="5"/>
      <c r="O191" s="5"/>
      <c r="P191" s="5"/>
      <c r="Q191" s="5"/>
      <c r="R191" s="5"/>
      <c r="S191" s="5"/>
    </row>
    <row r="192" spans="13:19" ht="27" customHeight="1">
      <c r="M192" s="5"/>
      <c r="N192" s="5"/>
      <c r="O192" s="5"/>
      <c r="P192" s="5"/>
      <c r="Q192" s="5"/>
      <c r="R192" s="5"/>
      <c r="S192" s="5"/>
    </row>
    <row r="193" spans="13:19" ht="30.75" customHeight="1">
      <c r="M193" s="5"/>
      <c r="N193" s="5"/>
      <c r="O193" s="5"/>
      <c r="P193" s="5"/>
      <c r="Q193" s="5"/>
      <c r="R193" s="5"/>
      <c r="S193" s="5"/>
    </row>
    <row r="194" spans="13:19" ht="40.5" customHeight="1">
      <c r="M194" s="5"/>
      <c r="N194" s="5"/>
      <c r="O194" s="5"/>
      <c r="P194" s="5"/>
      <c r="Q194" s="5"/>
      <c r="R194" s="5"/>
      <c r="S194" s="5"/>
    </row>
    <row r="195" spans="13:19" ht="20.25" customHeight="1">
      <c r="M195" s="5"/>
      <c r="N195" s="5"/>
      <c r="O195" s="5"/>
      <c r="P195" s="5"/>
      <c r="Q195" s="5"/>
      <c r="R195" s="5"/>
      <c r="S195" s="5"/>
    </row>
    <row r="196" spans="13:19" ht="18" customHeight="1">
      <c r="M196" s="5"/>
      <c r="N196" s="5"/>
      <c r="O196" s="5"/>
      <c r="P196" s="5"/>
      <c r="Q196" s="5"/>
      <c r="R196" s="5"/>
      <c r="S196" s="5"/>
    </row>
    <row r="197" spans="1:19" s="1" customFormat="1" ht="22.5" customHeight="1">
      <c r="A197"/>
      <c r="B197"/>
      <c r="C197"/>
      <c r="D197" s="6"/>
      <c r="E197" s="6"/>
      <c r="F197" s="6"/>
      <c r="G197" s="36"/>
      <c r="H197" s="10"/>
      <c r="I197" s="39"/>
      <c r="J197" s="39"/>
      <c r="K197"/>
      <c r="L197" s="31"/>
      <c r="M197" s="17"/>
      <c r="N197" s="17"/>
      <c r="O197" s="17"/>
      <c r="P197" s="17"/>
      <c r="Q197" s="17"/>
      <c r="R197" s="17"/>
      <c r="S197" s="17"/>
    </row>
    <row r="198" spans="1:19" s="1" customFormat="1" ht="30" customHeight="1">
      <c r="A198" s="389"/>
      <c r="B198" s="389"/>
      <c r="C198" s="58"/>
      <c r="D198" s="38"/>
      <c r="E198" s="38"/>
      <c r="F198" s="38"/>
      <c r="G198" s="36"/>
      <c r="H198" s="10"/>
      <c r="I198" s="10"/>
      <c r="J198" s="10"/>
      <c r="K198"/>
      <c r="L198" s="19"/>
      <c r="M198" s="17"/>
      <c r="N198" s="17"/>
      <c r="O198" s="17"/>
      <c r="P198" s="238"/>
      <c r="Q198" s="17"/>
      <c r="R198" s="17"/>
      <c r="S198" s="17"/>
    </row>
    <row r="199" spans="1:19" s="1" customFormat="1" ht="16.5" customHeight="1">
      <c r="A199" s="66"/>
      <c r="B199" s="48"/>
      <c r="C199" s="48"/>
      <c r="D199" s="48"/>
      <c r="E199" s="48"/>
      <c r="F199" s="66"/>
      <c r="G199" s="48"/>
      <c r="H199" s="10"/>
      <c r="I199" s="10"/>
      <c r="J199" s="10"/>
      <c r="L199" s="17"/>
      <c r="M199" s="17"/>
      <c r="N199" s="17"/>
      <c r="O199" s="17"/>
      <c r="P199" s="17"/>
      <c r="Q199" s="17"/>
      <c r="R199" s="17"/>
      <c r="S199" s="17"/>
    </row>
    <row r="200" spans="1:19" s="1" customFormat="1" ht="30" customHeight="1">
      <c r="A200" s="389"/>
      <c r="B200" s="389"/>
      <c r="C200" s="58"/>
      <c r="D200" s="33"/>
      <c r="E200" s="33"/>
      <c r="F200" s="33"/>
      <c r="G200" s="36"/>
      <c r="H200" s="10"/>
      <c r="I200" s="10"/>
      <c r="J200" s="10"/>
      <c r="L200" s="17"/>
      <c r="M200" s="17"/>
      <c r="N200" s="17"/>
      <c r="O200" s="17"/>
      <c r="P200" s="17"/>
      <c r="Q200" s="17"/>
      <c r="R200" s="17"/>
      <c r="S200" s="17"/>
    </row>
    <row r="201" spans="1:19" s="1" customFormat="1" ht="26.25" customHeight="1">
      <c r="A201" s="389"/>
      <c r="B201" s="389"/>
      <c r="C201" s="58"/>
      <c r="D201" s="33"/>
      <c r="E201" s="33"/>
      <c r="F201" s="33"/>
      <c r="G201" s="10"/>
      <c r="H201" s="10"/>
      <c r="I201" s="10"/>
      <c r="J201" s="10"/>
      <c r="L201" s="17"/>
      <c r="M201" s="17"/>
      <c r="N201" s="17"/>
      <c r="O201" s="17"/>
      <c r="P201" s="239"/>
      <c r="Q201" s="17"/>
      <c r="R201" s="17"/>
      <c r="S201" s="17"/>
    </row>
    <row r="202" spans="1:19" s="1" customFormat="1" ht="14.25" customHeight="1">
      <c r="A202" s="389"/>
      <c r="B202" s="389"/>
      <c r="C202" s="58"/>
      <c r="D202" s="33"/>
      <c r="E202" s="33"/>
      <c r="F202" s="33"/>
      <c r="G202" s="10"/>
      <c r="H202" s="10"/>
      <c r="I202" s="10"/>
      <c r="J202" s="10"/>
      <c r="L202" s="17"/>
      <c r="M202" s="17"/>
      <c r="N202" s="17"/>
      <c r="O202" s="17"/>
      <c r="P202" s="240"/>
      <c r="Q202" s="17"/>
      <c r="R202" s="17"/>
      <c r="S202" s="17"/>
    </row>
    <row r="203" spans="1:19" s="1" customFormat="1" ht="31.5" customHeight="1">
      <c r="A203" s="389"/>
      <c r="B203" s="389"/>
      <c r="C203" s="58"/>
      <c r="D203" s="33"/>
      <c r="E203" s="33"/>
      <c r="F203" s="33"/>
      <c r="G203" s="10"/>
      <c r="H203" s="10"/>
      <c r="I203" s="10"/>
      <c r="J203" s="10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s="1" customFormat="1" ht="12" customHeight="1">
      <c r="A204" s="30"/>
      <c r="B204" s="9"/>
      <c r="C204" s="9"/>
      <c r="D204" s="38"/>
      <c r="E204" s="9"/>
      <c r="F204" s="9"/>
      <c r="G204" s="17"/>
      <c r="H204" s="9"/>
      <c r="I204" s="10"/>
      <c r="J204" s="10"/>
      <c r="K204" s="17"/>
      <c r="L204" s="17"/>
      <c r="M204" s="17"/>
      <c r="N204" s="17"/>
      <c r="O204" s="17"/>
      <c r="P204" s="242"/>
      <c r="Q204" s="17"/>
      <c r="R204" s="17"/>
      <c r="S204" s="17"/>
    </row>
    <row r="205" spans="1:19" s="1" customFormat="1" ht="11.25" customHeight="1">
      <c r="A205" s="34"/>
      <c r="H205" s="17"/>
      <c r="I205" s="11"/>
      <c r="J205" s="17"/>
      <c r="L205" s="17"/>
      <c r="M205" s="17"/>
      <c r="N205" s="17"/>
      <c r="O205" s="17"/>
      <c r="P205" s="242"/>
      <c r="Q205" s="17"/>
      <c r="R205" s="17"/>
      <c r="S205" s="17"/>
    </row>
    <row r="206" spans="1:19" s="1" customFormat="1" ht="11.25" customHeight="1">
      <c r="A206" s="34"/>
      <c r="B206" s="9"/>
      <c r="C206" s="9"/>
      <c r="D206" s="38"/>
      <c r="E206" s="9"/>
      <c r="F206" s="9"/>
      <c r="G206" s="17"/>
      <c r="H206" s="9"/>
      <c r="I206" s="17"/>
      <c r="J206" s="11"/>
      <c r="L206" s="17"/>
      <c r="M206" s="17"/>
      <c r="N206" s="17"/>
      <c r="O206" s="17"/>
      <c r="P206" s="241"/>
      <c r="Q206" s="17"/>
      <c r="R206" s="17"/>
      <c r="S206" s="17"/>
    </row>
    <row r="207" spans="1:12" s="6" customFormat="1" ht="21.75" customHeight="1">
      <c r="A207" s="34"/>
      <c r="B207" s="9"/>
      <c r="C207" s="9"/>
      <c r="D207" s="38"/>
      <c r="E207" s="9"/>
      <c r="F207" s="9"/>
      <c r="G207" s="17"/>
      <c r="H207" s="9"/>
      <c r="I207" s="17"/>
      <c r="J207" s="11"/>
      <c r="K207" s="1"/>
      <c r="L207" s="17"/>
    </row>
    <row r="208" spans="1:19" ht="12.75">
      <c r="A208" s="19"/>
      <c r="B208" s="32"/>
      <c r="C208" s="32"/>
      <c r="D208" s="19"/>
      <c r="E208" s="19"/>
      <c r="F208" s="19"/>
      <c r="G208" s="39"/>
      <c r="H208" s="39"/>
      <c r="I208" s="11"/>
      <c r="J208" s="11"/>
      <c r="K208" s="1"/>
      <c r="L208" s="17"/>
      <c r="M208" s="5"/>
      <c r="N208" s="5"/>
      <c r="O208" s="5"/>
      <c r="P208" s="5"/>
      <c r="Q208" s="5"/>
      <c r="R208" s="5"/>
      <c r="S208" s="5"/>
    </row>
    <row r="209" spans="1:19" ht="18">
      <c r="A209" s="384"/>
      <c r="B209" s="384"/>
      <c r="C209" s="46"/>
      <c r="D209" s="6"/>
      <c r="E209" s="6"/>
      <c r="F209" s="6"/>
      <c r="G209" s="40"/>
      <c r="H209" s="40"/>
      <c r="I209" s="39"/>
      <c r="J209" s="39"/>
      <c r="K209" s="6"/>
      <c r="L209" s="6"/>
      <c r="M209" s="5"/>
      <c r="N209" s="5"/>
      <c r="O209" s="5"/>
      <c r="P209" s="5"/>
      <c r="Q209" s="5"/>
      <c r="R209" s="5"/>
      <c r="S209" s="5"/>
    </row>
    <row r="210" spans="1:19" ht="18">
      <c r="A210" s="384"/>
      <c r="B210" s="384"/>
      <c r="C210" s="46"/>
      <c r="D210" s="38"/>
      <c r="E210" s="38"/>
      <c r="F210" s="38"/>
      <c r="G210" s="50"/>
      <c r="H210" s="40"/>
      <c r="I210" s="40"/>
      <c r="J210" s="40"/>
      <c r="L210" s="5"/>
      <c r="M210" s="5"/>
      <c r="N210" s="5"/>
      <c r="O210" s="5"/>
      <c r="P210" s="5"/>
      <c r="Q210" s="5"/>
      <c r="R210" s="5"/>
      <c r="S210" s="5"/>
    </row>
    <row r="211" spans="1:19" ht="32.25" customHeight="1">
      <c r="A211" s="385"/>
      <c r="B211" s="385"/>
      <c r="C211" s="59"/>
      <c r="D211" s="33"/>
      <c r="E211" s="33"/>
      <c r="F211" s="33"/>
      <c r="G211" s="50"/>
      <c r="H211" s="40"/>
      <c r="I211" s="40"/>
      <c r="J211" s="40"/>
      <c r="L211" s="5"/>
      <c r="M211" s="5"/>
      <c r="N211" s="5"/>
      <c r="O211" s="5"/>
      <c r="P211" s="5"/>
      <c r="Q211" s="5"/>
      <c r="R211" s="5"/>
      <c r="S211" s="5"/>
    </row>
    <row r="212" spans="1:19" ht="30" customHeight="1">
      <c r="A212" s="385"/>
      <c r="B212" s="385"/>
      <c r="C212" s="59"/>
      <c r="D212" s="33"/>
      <c r="E212" s="33"/>
      <c r="F212" s="33"/>
      <c r="G212" s="50"/>
      <c r="H212" s="40"/>
      <c r="I212" s="40"/>
      <c r="J212" s="40"/>
      <c r="L212" s="5"/>
      <c r="M212" s="5"/>
      <c r="N212" s="5"/>
      <c r="O212" s="5"/>
      <c r="P212" s="5"/>
      <c r="Q212" s="5"/>
      <c r="R212" s="5"/>
      <c r="S212" s="5"/>
    </row>
    <row r="213" spans="1:19" ht="15.75">
      <c r="A213" s="385"/>
      <c r="B213" s="385"/>
      <c r="C213" s="59"/>
      <c r="D213" s="33"/>
      <c r="E213" s="33"/>
      <c r="F213" s="33"/>
      <c r="G213" s="51"/>
      <c r="H213" s="40"/>
      <c r="I213" s="40"/>
      <c r="J213" s="40"/>
      <c r="L213" s="5"/>
      <c r="M213" s="5"/>
      <c r="N213" s="5"/>
      <c r="O213" s="5"/>
      <c r="P213" s="5"/>
      <c r="Q213" s="5"/>
      <c r="R213" s="5"/>
      <c r="S213" s="5"/>
    </row>
    <row r="214" spans="1:19" ht="15.75">
      <c r="A214" s="385"/>
      <c r="B214" s="385"/>
      <c r="C214" s="59"/>
      <c r="D214" s="33"/>
      <c r="E214" s="33"/>
      <c r="F214" s="33"/>
      <c r="G214" s="51"/>
      <c r="H214" s="40"/>
      <c r="I214" s="40"/>
      <c r="J214" s="40"/>
      <c r="L214" s="5"/>
      <c r="M214" s="5"/>
      <c r="N214" s="5"/>
      <c r="O214" s="5"/>
      <c r="P214" s="5"/>
      <c r="Q214" s="5"/>
      <c r="R214" s="5"/>
      <c r="S214" s="5"/>
    </row>
    <row r="215" spans="1:19" ht="15.75">
      <c r="A215" s="3"/>
      <c r="B215" s="3"/>
      <c r="C215" s="3"/>
      <c r="D215" s="3"/>
      <c r="E215" s="3"/>
      <c r="F215" s="3"/>
      <c r="G215" s="51"/>
      <c r="H215" s="190"/>
      <c r="I215" s="40"/>
      <c r="J215" s="40"/>
      <c r="L215" s="5"/>
      <c r="M215" s="5"/>
      <c r="N215" s="5"/>
      <c r="O215" s="5"/>
      <c r="P215" s="5"/>
      <c r="Q215" s="5"/>
      <c r="R215" s="5"/>
      <c r="S215" s="5"/>
    </row>
    <row r="216" spans="1:19" ht="15.75">
      <c r="A216" s="3"/>
      <c r="B216" s="4"/>
      <c r="C216" s="4"/>
      <c r="D216" s="3"/>
      <c r="E216" s="3"/>
      <c r="F216" s="3"/>
      <c r="G216" s="51"/>
      <c r="H216" s="9"/>
      <c r="I216" s="190"/>
      <c r="J216" s="190"/>
      <c r="L216" s="5"/>
      <c r="M216" s="5"/>
      <c r="N216" s="5"/>
      <c r="O216" s="5"/>
      <c r="P216" s="5"/>
      <c r="Q216" s="5"/>
      <c r="R216" s="5"/>
      <c r="S216" s="5"/>
    </row>
    <row r="217" spans="1:19" ht="15.75">
      <c r="A217" s="3"/>
      <c r="G217" s="51"/>
      <c r="H217" s="8"/>
      <c r="I217" s="190"/>
      <c r="J217" s="190"/>
      <c r="L217" s="5"/>
      <c r="M217" s="5"/>
      <c r="N217" s="5"/>
      <c r="O217" s="5"/>
      <c r="P217" s="5"/>
      <c r="Q217" s="5"/>
      <c r="R217" s="5"/>
      <c r="S217" s="5"/>
    </row>
    <row r="218" spans="1:19" ht="15.75">
      <c r="A218" s="35"/>
      <c r="B218" s="3"/>
      <c r="C218" s="209"/>
      <c r="D218" s="209"/>
      <c r="E218" s="209"/>
      <c r="F218" s="209"/>
      <c r="G218" s="51"/>
      <c r="H218" s="192"/>
      <c r="I218" s="8"/>
      <c r="J218" s="190"/>
      <c r="L218" s="5"/>
      <c r="M218" s="5"/>
      <c r="N218" s="5"/>
      <c r="O218" s="5"/>
      <c r="P218" s="5"/>
      <c r="Q218" s="5"/>
      <c r="R218" s="5"/>
      <c r="S218" s="5"/>
    </row>
    <row r="219" spans="2:19" ht="15.75">
      <c r="B219" s="3"/>
      <c r="C219" s="209"/>
      <c r="D219" s="209"/>
      <c r="E219" s="209"/>
      <c r="F219" s="210"/>
      <c r="G219" s="51"/>
      <c r="H219" s="192"/>
      <c r="I219" s="192"/>
      <c r="J219" s="192"/>
      <c r="L219" s="5"/>
      <c r="M219" s="5"/>
      <c r="N219" s="5"/>
      <c r="O219" s="5"/>
      <c r="P219" s="5"/>
      <c r="Q219" s="5"/>
      <c r="R219" s="5"/>
      <c r="S219" s="5"/>
    </row>
    <row r="220" spans="1:19" ht="15.75">
      <c r="A220" s="3"/>
      <c r="B220" s="3"/>
      <c r="C220" s="209"/>
      <c r="D220" s="209"/>
      <c r="E220" s="209"/>
      <c r="F220" s="210"/>
      <c r="G220" s="51"/>
      <c r="H220" s="8"/>
      <c r="I220" s="192"/>
      <c r="J220" s="192"/>
      <c r="L220" s="5"/>
      <c r="M220" s="5"/>
      <c r="N220" s="5"/>
      <c r="O220" s="5"/>
      <c r="P220" s="5"/>
      <c r="Q220" s="5"/>
      <c r="R220" s="5"/>
      <c r="S220" s="5"/>
    </row>
    <row r="221" spans="1:19" ht="21" customHeight="1">
      <c r="A221" s="33"/>
      <c r="B221" s="33"/>
      <c r="C221" s="209"/>
      <c r="D221" s="209"/>
      <c r="E221" s="209"/>
      <c r="F221" s="211"/>
      <c r="G221" s="51"/>
      <c r="H221" s="8"/>
      <c r="I221" s="8"/>
      <c r="J221" s="8"/>
      <c r="L221" s="5"/>
      <c r="M221" s="5"/>
      <c r="N221" s="5"/>
      <c r="O221" s="5"/>
      <c r="P221" s="5"/>
      <c r="Q221" s="5"/>
      <c r="R221" s="5"/>
      <c r="S221" s="5"/>
    </row>
    <row r="222" spans="1:19" ht="21.75" customHeight="1">
      <c r="A222" s="33"/>
      <c r="B222" s="33"/>
      <c r="C222" s="209"/>
      <c r="D222" s="209"/>
      <c r="E222" s="209"/>
      <c r="F222" s="211"/>
      <c r="G222" s="52"/>
      <c r="H222" s="8"/>
      <c r="I222" s="8"/>
      <c r="J222" s="8"/>
      <c r="L222" s="5"/>
      <c r="M222" s="5"/>
      <c r="N222" s="5"/>
      <c r="O222" s="5"/>
      <c r="P222" s="5"/>
      <c r="Q222" s="5"/>
      <c r="R222" s="5"/>
      <c r="S222" s="5"/>
    </row>
    <row r="223" spans="1:19" ht="24" customHeight="1">
      <c r="A223" s="384"/>
      <c r="B223" s="384"/>
      <c r="C223" s="212"/>
      <c r="D223" s="213"/>
      <c r="E223" s="213"/>
      <c r="F223" s="210"/>
      <c r="G223" s="51"/>
      <c r="H223" s="40"/>
      <c r="I223" s="8"/>
      <c r="J223" s="8"/>
      <c r="L223" s="5"/>
      <c r="M223" s="5"/>
      <c r="N223" s="5"/>
      <c r="O223" s="5"/>
      <c r="P223" s="5"/>
      <c r="Q223" s="5"/>
      <c r="R223" s="5"/>
      <c r="S223" s="5"/>
    </row>
    <row r="224" spans="1:19" ht="27" customHeight="1">
      <c r="A224" s="384"/>
      <c r="B224" s="384"/>
      <c r="C224" s="212"/>
      <c r="D224" s="214"/>
      <c r="E224" s="214"/>
      <c r="F224" s="211"/>
      <c r="G224" s="50"/>
      <c r="H224" s="40"/>
      <c r="I224" s="40"/>
      <c r="J224" s="40"/>
      <c r="L224" s="5"/>
      <c r="M224" s="5"/>
      <c r="N224" s="5"/>
      <c r="O224" s="5"/>
      <c r="P224" s="5"/>
      <c r="Q224" s="5"/>
      <c r="R224" s="5"/>
      <c r="S224" s="5"/>
    </row>
    <row r="225" spans="1:19" ht="33.75" customHeight="1">
      <c r="A225" s="385"/>
      <c r="B225" s="385"/>
      <c r="C225" s="215"/>
      <c r="D225" s="209"/>
      <c r="E225" s="209"/>
      <c r="F225" s="211"/>
      <c r="G225" s="41"/>
      <c r="H225" s="40"/>
      <c r="I225" s="40"/>
      <c r="J225" s="40"/>
      <c r="L225" s="5"/>
      <c r="M225" s="5"/>
      <c r="N225" s="5"/>
      <c r="O225" s="5"/>
      <c r="P225" s="5"/>
      <c r="Q225" s="5"/>
      <c r="R225" s="5"/>
      <c r="S225" s="5"/>
    </row>
    <row r="226" spans="1:19" ht="35.25" customHeight="1">
      <c r="A226" s="385"/>
      <c r="B226" s="385"/>
      <c r="C226" s="215"/>
      <c r="D226" s="209"/>
      <c r="E226" s="209"/>
      <c r="F226" s="211"/>
      <c r="G226" s="41"/>
      <c r="H226" s="40"/>
      <c r="I226" s="40"/>
      <c r="J226" s="40"/>
      <c r="L226" s="5"/>
      <c r="O226" s="5"/>
      <c r="P226" s="5"/>
      <c r="Q226" s="5"/>
      <c r="R226" s="5"/>
      <c r="S226" s="5"/>
    </row>
    <row r="227" spans="1:19" ht="15.75">
      <c r="A227" s="385"/>
      <c r="B227" s="385"/>
      <c r="C227" s="215"/>
      <c r="D227" s="209"/>
      <c r="E227" s="209"/>
      <c r="F227" s="211"/>
      <c r="G227" s="40"/>
      <c r="H227" s="40"/>
      <c r="I227" s="40"/>
      <c r="J227" s="40"/>
      <c r="L227" s="5"/>
      <c r="O227" s="5"/>
      <c r="P227" s="5"/>
      <c r="Q227" s="5"/>
      <c r="R227" s="5"/>
      <c r="S227" s="5"/>
    </row>
    <row r="228" spans="1:19" ht="15.75">
      <c r="A228" s="385"/>
      <c r="B228" s="385"/>
      <c r="C228" s="215"/>
      <c r="D228" s="209"/>
      <c r="E228" s="209"/>
      <c r="F228" s="211"/>
      <c r="G228" s="40"/>
      <c r="H228" s="40"/>
      <c r="I228" s="40"/>
      <c r="J228" s="40"/>
      <c r="O228" s="5"/>
      <c r="P228" s="5"/>
      <c r="Q228" s="5"/>
      <c r="R228" s="5"/>
      <c r="S228" s="5"/>
    </row>
    <row r="229" spans="1:19" ht="18">
      <c r="A229" s="384"/>
      <c r="B229" s="384"/>
      <c r="C229" s="212"/>
      <c r="D229" s="213"/>
      <c r="E229" s="213"/>
      <c r="F229" s="210"/>
      <c r="G229" s="41"/>
      <c r="H229" s="40"/>
      <c r="I229" s="40"/>
      <c r="J229" s="40"/>
      <c r="O229" s="5"/>
      <c r="P229" s="5"/>
      <c r="Q229" s="5"/>
      <c r="R229" s="5"/>
      <c r="S229" s="5"/>
    </row>
    <row r="230" spans="1:19" ht="18">
      <c r="A230" s="382"/>
      <c r="B230" s="382"/>
      <c r="C230" s="216"/>
      <c r="D230" s="217"/>
      <c r="E230" s="217"/>
      <c r="F230" s="210"/>
      <c r="G230" s="44"/>
      <c r="H230" s="16"/>
      <c r="I230" s="40"/>
      <c r="J230" s="40"/>
      <c r="O230" s="5"/>
      <c r="P230" s="5"/>
      <c r="Q230" s="5"/>
      <c r="R230" s="5"/>
      <c r="S230" s="5"/>
    </row>
    <row r="231" spans="1:19" ht="15.75">
      <c r="A231" s="383"/>
      <c r="B231" s="383"/>
      <c r="C231" s="218"/>
      <c r="D231" s="219"/>
      <c r="E231" s="219"/>
      <c r="F231" s="211"/>
      <c r="G231" s="44"/>
      <c r="H231" s="16"/>
      <c r="I231" s="16"/>
      <c r="J231" s="16"/>
      <c r="O231" s="5"/>
      <c r="P231" s="5"/>
      <c r="Q231" s="5"/>
      <c r="R231" s="5"/>
      <c r="S231" s="5"/>
    </row>
    <row r="232" spans="1:19" ht="15.75">
      <c r="A232" s="383"/>
      <c r="B232" s="383"/>
      <c r="C232" s="218"/>
      <c r="D232" s="219"/>
      <c r="E232" s="219"/>
      <c r="F232" s="211"/>
      <c r="G232" s="44"/>
      <c r="H232" s="16"/>
      <c r="I232" s="16"/>
      <c r="J232" s="16"/>
      <c r="O232" s="5"/>
      <c r="P232" s="5"/>
      <c r="Q232" s="5"/>
      <c r="R232" s="5"/>
      <c r="S232" s="5"/>
    </row>
    <row r="233" spans="1:19" ht="15.75">
      <c r="A233" s="383"/>
      <c r="B233" s="383"/>
      <c r="C233" s="218"/>
      <c r="D233" s="219"/>
      <c r="E233" s="219"/>
      <c r="F233" s="210"/>
      <c r="G233" s="16"/>
      <c r="H233" s="16"/>
      <c r="I233" s="16"/>
      <c r="J233" s="16"/>
      <c r="O233" s="5"/>
      <c r="P233" s="5"/>
      <c r="Q233" s="5"/>
      <c r="R233" s="5"/>
      <c r="S233" s="5"/>
    </row>
    <row r="234" spans="1:19" ht="15.75">
      <c r="A234" s="383"/>
      <c r="B234" s="383"/>
      <c r="C234" s="218"/>
      <c r="D234" s="219"/>
      <c r="E234" s="219"/>
      <c r="F234" s="210"/>
      <c r="G234" s="16"/>
      <c r="H234" s="16"/>
      <c r="I234" s="16"/>
      <c r="J234" s="16"/>
      <c r="O234" s="5"/>
      <c r="P234" s="5"/>
      <c r="Q234" s="5"/>
      <c r="R234" s="5"/>
      <c r="S234" s="5"/>
    </row>
    <row r="235" spans="1:19" ht="15.75">
      <c r="A235" s="13"/>
      <c r="B235" s="13"/>
      <c r="C235" s="219"/>
      <c r="D235" s="219"/>
      <c r="E235" s="219"/>
      <c r="F235" s="211"/>
      <c r="G235" s="45"/>
      <c r="H235" s="14"/>
      <c r="I235" s="16"/>
      <c r="J235" s="16"/>
      <c r="O235" s="5"/>
      <c r="P235" s="5"/>
      <c r="Q235" s="5"/>
      <c r="R235" s="5"/>
      <c r="S235" s="5"/>
    </row>
    <row r="236" spans="1:19" ht="12.75">
      <c r="A236" s="13"/>
      <c r="C236" s="47"/>
      <c r="D236" s="220"/>
      <c r="E236" s="220"/>
      <c r="F236" s="210"/>
      <c r="G236" s="12"/>
      <c r="H236" s="5"/>
      <c r="I236" s="14"/>
      <c r="J236" s="14"/>
      <c r="O236" s="5"/>
      <c r="P236" s="5"/>
      <c r="Q236" s="5"/>
      <c r="R236" s="5"/>
      <c r="S236" s="5"/>
    </row>
    <row r="237" spans="1:19" ht="15.75">
      <c r="A237" s="3"/>
      <c r="B237" s="12"/>
      <c r="C237" s="221"/>
      <c r="D237" s="209"/>
      <c r="E237" s="209"/>
      <c r="F237" s="211"/>
      <c r="G237" s="3"/>
      <c r="H237" s="14"/>
      <c r="I237" s="43"/>
      <c r="J237" s="14"/>
      <c r="O237" s="5"/>
      <c r="P237" s="5"/>
      <c r="Q237" s="5"/>
      <c r="R237" s="5"/>
      <c r="S237" s="5"/>
    </row>
    <row r="238" spans="1:19" ht="12.75">
      <c r="A238" s="3"/>
      <c r="B238" s="3"/>
      <c r="C238" s="209"/>
      <c r="D238" s="209"/>
      <c r="E238" s="209"/>
      <c r="F238" s="211"/>
      <c r="G238" s="3"/>
      <c r="H238" s="8"/>
      <c r="I238" s="5"/>
      <c r="J238" s="5"/>
      <c r="O238" s="5"/>
      <c r="P238" s="5"/>
      <c r="Q238" s="5"/>
      <c r="R238" s="5"/>
      <c r="S238" s="5"/>
    </row>
    <row r="239" spans="1:19" ht="12.75">
      <c r="A239" s="3"/>
      <c r="B239" s="3"/>
      <c r="C239" s="209"/>
      <c r="D239" s="209"/>
      <c r="E239" s="209"/>
      <c r="F239" s="210"/>
      <c r="G239" s="3"/>
      <c r="H239" s="8"/>
      <c r="I239" s="8"/>
      <c r="J239" s="8"/>
      <c r="O239" s="5"/>
      <c r="P239" s="5"/>
      <c r="Q239" s="5"/>
      <c r="R239" s="5"/>
      <c r="S239" s="5"/>
    </row>
    <row r="240" spans="1:19" ht="12.75">
      <c r="A240" s="3"/>
      <c r="B240" s="3"/>
      <c r="C240" s="209"/>
      <c r="D240" s="209"/>
      <c r="E240" s="209"/>
      <c r="F240" s="210"/>
      <c r="G240" s="3"/>
      <c r="H240" s="8"/>
      <c r="I240" s="8"/>
      <c r="J240" s="8"/>
      <c r="O240" s="5"/>
      <c r="P240" s="5"/>
      <c r="Q240" s="5"/>
      <c r="R240" s="5"/>
      <c r="S240" s="5"/>
    </row>
    <row r="241" spans="1:19" ht="12.75">
      <c r="A241" s="3"/>
      <c r="B241" s="3"/>
      <c r="C241" s="209"/>
      <c r="D241" s="209"/>
      <c r="E241" s="209"/>
      <c r="F241" s="222"/>
      <c r="G241" s="3"/>
      <c r="H241" s="8"/>
      <c r="I241" s="8"/>
      <c r="J241" s="8"/>
      <c r="O241" s="5"/>
      <c r="P241" s="5"/>
      <c r="Q241" s="5"/>
      <c r="R241" s="5"/>
      <c r="S241" s="5"/>
    </row>
    <row r="242" spans="1:19" ht="12.75">
      <c r="A242" s="3"/>
      <c r="B242" s="3"/>
      <c r="C242" s="209"/>
      <c r="D242" s="209"/>
      <c r="E242" s="209"/>
      <c r="F242" s="209"/>
      <c r="G242" s="3"/>
      <c r="H242" s="8"/>
      <c r="I242" s="8"/>
      <c r="J242" s="8"/>
      <c r="O242" s="5"/>
      <c r="P242" s="5"/>
      <c r="Q242" s="5"/>
      <c r="R242" s="5"/>
      <c r="S242" s="5"/>
    </row>
    <row r="243" spans="1:19" ht="12.75">
      <c r="A243" s="3"/>
      <c r="B243" s="3"/>
      <c r="C243" s="209"/>
      <c r="D243" s="209"/>
      <c r="E243" s="209"/>
      <c r="F243" s="209"/>
      <c r="G243" s="3"/>
      <c r="H243" s="8"/>
      <c r="I243" s="8"/>
      <c r="J243" s="8"/>
      <c r="O243" s="5"/>
      <c r="P243" s="5"/>
      <c r="Q243" s="5"/>
      <c r="R243" s="5"/>
      <c r="S243" s="5"/>
    </row>
    <row r="244" spans="3:19" ht="12.75">
      <c r="C244" s="47"/>
      <c r="D244" s="47"/>
      <c r="E244" s="47"/>
      <c r="F244" s="47"/>
      <c r="H244" s="8"/>
      <c r="I244" s="8"/>
      <c r="J244" s="8"/>
      <c r="O244" s="5"/>
      <c r="P244" s="5"/>
      <c r="Q244" s="5"/>
      <c r="R244" s="5"/>
      <c r="S244" s="5"/>
    </row>
    <row r="245" spans="3:19" ht="12.75">
      <c r="C245" s="47"/>
      <c r="D245" s="47"/>
      <c r="E245" s="47"/>
      <c r="F245" s="47"/>
      <c r="H245" s="8"/>
      <c r="I245" s="8"/>
      <c r="J245" s="8"/>
      <c r="O245" s="5"/>
      <c r="P245" s="5"/>
      <c r="Q245" s="5"/>
      <c r="R245" s="5"/>
      <c r="S245" s="5"/>
    </row>
    <row r="246" spans="3:19" ht="12.75">
      <c r="C246" s="47"/>
      <c r="D246" s="47"/>
      <c r="E246" s="47"/>
      <c r="F246" s="47"/>
      <c r="H246" s="8"/>
      <c r="I246" s="8"/>
      <c r="J246" s="8"/>
      <c r="O246" s="5"/>
      <c r="P246" s="5"/>
      <c r="Q246" s="5"/>
      <c r="R246" s="5"/>
      <c r="S246" s="5"/>
    </row>
    <row r="247" spans="3:19" ht="12.75">
      <c r="C247" s="47"/>
      <c r="D247" s="47"/>
      <c r="E247" s="47"/>
      <c r="F247" s="47"/>
      <c r="H247" s="8"/>
      <c r="I247" s="8"/>
      <c r="J247" s="8"/>
      <c r="O247" s="5"/>
      <c r="P247" s="5"/>
      <c r="Q247" s="5"/>
      <c r="R247" s="5"/>
      <c r="S247" s="5"/>
    </row>
    <row r="248" spans="3:19" ht="12.75">
      <c r="C248" s="47"/>
      <c r="D248" s="47"/>
      <c r="E248" s="47"/>
      <c r="F248" s="47"/>
      <c r="H248" s="8"/>
      <c r="I248" s="8"/>
      <c r="J248" s="8"/>
      <c r="O248" s="5"/>
      <c r="P248" s="5"/>
      <c r="Q248" s="5"/>
      <c r="R248" s="5"/>
      <c r="S248" s="5"/>
    </row>
    <row r="249" spans="3:19" ht="12.75">
      <c r="C249" s="47"/>
      <c r="D249" s="47"/>
      <c r="E249" s="47"/>
      <c r="F249" s="47"/>
      <c r="H249" s="8"/>
      <c r="I249" s="8"/>
      <c r="J249" s="8"/>
      <c r="O249" s="5"/>
      <c r="P249" s="5"/>
      <c r="Q249" s="5"/>
      <c r="R249" s="5"/>
      <c r="S249" s="5"/>
    </row>
    <row r="250" spans="3:19" ht="12.75">
      <c r="C250" s="47"/>
      <c r="D250" s="47"/>
      <c r="E250" s="47"/>
      <c r="F250" s="47"/>
      <c r="H250" s="8"/>
      <c r="I250" s="8"/>
      <c r="J250" s="8"/>
      <c r="O250" s="5"/>
      <c r="P250" s="5"/>
      <c r="Q250" s="5"/>
      <c r="R250" s="5"/>
      <c r="S250" s="5"/>
    </row>
    <row r="251" spans="3:19" ht="12.75">
      <c r="C251" s="47"/>
      <c r="D251" s="47"/>
      <c r="E251" s="47"/>
      <c r="F251" s="47"/>
      <c r="H251" s="8"/>
      <c r="I251" s="8"/>
      <c r="J251" s="8"/>
      <c r="O251" s="5"/>
      <c r="P251" s="5"/>
      <c r="Q251" s="5"/>
      <c r="R251" s="5"/>
      <c r="S251" s="5"/>
    </row>
    <row r="252" spans="3:19" ht="12.75">
      <c r="C252" s="47"/>
      <c r="D252" s="47"/>
      <c r="E252" s="47"/>
      <c r="F252" s="47"/>
      <c r="H252" s="8"/>
      <c r="I252" s="8"/>
      <c r="J252" s="8"/>
      <c r="O252" s="5"/>
      <c r="P252" s="5"/>
      <c r="Q252" s="5"/>
      <c r="R252" s="5"/>
      <c r="S252" s="5"/>
    </row>
    <row r="253" spans="3:19" ht="12.75">
      <c r="C253" s="47"/>
      <c r="D253" s="47"/>
      <c r="E253" s="47"/>
      <c r="F253" s="47"/>
      <c r="H253" s="8"/>
      <c r="I253" s="8"/>
      <c r="J253" s="8"/>
      <c r="O253" s="5"/>
      <c r="P253" s="5"/>
      <c r="Q253" s="5"/>
      <c r="R253" s="5"/>
      <c r="S253" s="5"/>
    </row>
    <row r="254" spans="3:19" ht="12.75">
      <c r="C254" s="47"/>
      <c r="D254" s="47"/>
      <c r="E254" s="47"/>
      <c r="F254" s="47"/>
      <c r="H254" s="8"/>
      <c r="I254" s="8"/>
      <c r="J254" s="8"/>
      <c r="O254" s="5"/>
      <c r="P254" s="5"/>
      <c r="Q254" s="5"/>
      <c r="R254" s="5"/>
      <c r="S254" s="5"/>
    </row>
    <row r="255" spans="3:19" ht="12.75">
      <c r="C255" s="47"/>
      <c r="D255" s="47"/>
      <c r="E255" s="47"/>
      <c r="F255" s="47"/>
      <c r="H255" s="8"/>
      <c r="I255" s="8"/>
      <c r="J255" s="8"/>
      <c r="O255" s="5"/>
      <c r="P255" s="5"/>
      <c r="Q255" s="5"/>
      <c r="R255" s="5"/>
      <c r="S255" s="5"/>
    </row>
    <row r="256" spans="3:19" ht="12.75">
      <c r="C256" s="47"/>
      <c r="D256" s="47"/>
      <c r="E256" s="47"/>
      <c r="F256" s="47"/>
      <c r="H256" s="8"/>
      <c r="I256" s="8"/>
      <c r="J256" s="8"/>
      <c r="O256" s="5"/>
      <c r="P256" s="5"/>
      <c r="Q256" s="5"/>
      <c r="R256" s="5"/>
      <c r="S256" s="5"/>
    </row>
    <row r="257" spans="3:19" ht="12.75">
      <c r="C257" s="47"/>
      <c r="D257" s="47"/>
      <c r="E257" s="47"/>
      <c r="F257" s="47"/>
      <c r="H257" s="8"/>
      <c r="I257" s="8"/>
      <c r="J257" s="8"/>
      <c r="O257" s="5"/>
      <c r="P257" s="5"/>
      <c r="Q257" s="5"/>
      <c r="R257" s="5"/>
      <c r="S257" s="5"/>
    </row>
    <row r="258" spans="3:19" ht="12.75">
      <c r="C258" s="47"/>
      <c r="D258" s="47"/>
      <c r="E258" s="47"/>
      <c r="F258" s="47"/>
      <c r="H258" s="8"/>
      <c r="I258" s="8"/>
      <c r="J258" s="8"/>
      <c r="O258" s="5"/>
      <c r="P258" s="5"/>
      <c r="Q258" s="5"/>
      <c r="R258" s="5"/>
      <c r="S258" s="5"/>
    </row>
    <row r="259" spans="3:19" ht="12.75">
      <c r="C259" s="47"/>
      <c r="D259" s="47"/>
      <c r="E259" s="47"/>
      <c r="F259" s="47"/>
      <c r="H259" s="8"/>
      <c r="I259" s="8"/>
      <c r="J259" s="8"/>
      <c r="O259" s="5"/>
      <c r="P259" s="5"/>
      <c r="Q259" s="5"/>
      <c r="R259" s="5"/>
      <c r="S259" s="5"/>
    </row>
    <row r="260" spans="3:19" ht="12.75">
      <c r="C260" s="47"/>
      <c r="D260" s="47"/>
      <c r="E260" s="47"/>
      <c r="F260" s="47"/>
      <c r="H260" s="8"/>
      <c r="I260" s="8"/>
      <c r="J260" s="8"/>
      <c r="O260" s="5"/>
      <c r="P260" s="5"/>
      <c r="Q260" s="5"/>
      <c r="R260" s="5"/>
      <c r="S260" s="5"/>
    </row>
    <row r="261" spans="3:19" ht="12.75">
      <c r="C261" s="47"/>
      <c r="D261" s="47"/>
      <c r="E261" s="47"/>
      <c r="F261" s="47"/>
      <c r="H261" s="8"/>
      <c r="I261" s="8"/>
      <c r="J261" s="8"/>
      <c r="O261" s="5"/>
      <c r="P261" s="5"/>
      <c r="Q261" s="5"/>
      <c r="R261" s="5"/>
      <c r="S261" s="5"/>
    </row>
    <row r="262" spans="3:19" ht="12.75">
      <c r="C262" s="47"/>
      <c r="D262" s="47"/>
      <c r="E262" s="47"/>
      <c r="F262" s="47"/>
      <c r="H262" s="8"/>
      <c r="I262" s="8"/>
      <c r="J262" s="8"/>
      <c r="O262" s="5"/>
      <c r="P262" s="5"/>
      <c r="Q262" s="5"/>
      <c r="R262" s="5"/>
      <c r="S262" s="5"/>
    </row>
    <row r="263" spans="3:19" ht="12.75">
      <c r="C263" s="47"/>
      <c r="D263" s="47"/>
      <c r="E263" s="47"/>
      <c r="F263" s="47"/>
      <c r="H263" s="8"/>
      <c r="I263" s="8"/>
      <c r="J263" s="8"/>
      <c r="O263" s="5"/>
      <c r="P263" s="5"/>
      <c r="Q263" s="5"/>
      <c r="R263" s="5"/>
      <c r="S263" s="5"/>
    </row>
    <row r="264" spans="3:19" ht="12.75">
      <c r="C264" s="47"/>
      <c r="D264" s="47"/>
      <c r="E264" s="47"/>
      <c r="F264" s="47"/>
      <c r="H264" s="8"/>
      <c r="I264" s="8"/>
      <c r="J264" s="8"/>
      <c r="O264" s="5"/>
      <c r="P264" s="5"/>
      <c r="Q264" s="5"/>
      <c r="R264" s="5"/>
      <c r="S264" s="5"/>
    </row>
    <row r="265" spans="3:19" ht="12.75">
      <c r="C265" s="47"/>
      <c r="D265" s="47"/>
      <c r="E265" s="47"/>
      <c r="F265" s="47"/>
      <c r="H265" s="8"/>
      <c r="I265" s="8"/>
      <c r="J265" s="8"/>
      <c r="O265" s="5"/>
      <c r="P265" s="5"/>
      <c r="Q265" s="5"/>
      <c r="R265" s="5"/>
      <c r="S265" s="5"/>
    </row>
    <row r="266" spans="8:19" ht="12.75">
      <c r="H266" s="8"/>
      <c r="I266" s="8"/>
      <c r="J266" s="8"/>
      <c r="O266" s="5"/>
      <c r="P266" s="5"/>
      <c r="Q266" s="5"/>
      <c r="R266" s="5"/>
      <c r="S266" s="5"/>
    </row>
    <row r="267" spans="8:19" ht="12.75">
      <c r="H267" s="8"/>
      <c r="I267" s="8"/>
      <c r="J267" s="8"/>
      <c r="O267" s="5"/>
      <c r="P267" s="5"/>
      <c r="Q267" s="5"/>
      <c r="R267" s="5"/>
      <c r="S267" s="5"/>
    </row>
    <row r="268" spans="8:19" ht="12.75">
      <c r="H268" s="8"/>
      <c r="I268" s="8"/>
      <c r="J268" s="8"/>
      <c r="O268" s="5"/>
      <c r="P268" s="5"/>
      <c r="Q268" s="5"/>
      <c r="R268" s="5"/>
      <c r="S268" s="5"/>
    </row>
    <row r="269" spans="8:19" ht="12.75">
      <c r="H269" s="8"/>
      <c r="I269" s="8"/>
      <c r="J269" s="8"/>
      <c r="O269" s="5"/>
      <c r="P269" s="5"/>
      <c r="Q269" s="5"/>
      <c r="R269" s="5"/>
      <c r="S269" s="5"/>
    </row>
    <row r="270" spans="8:19" ht="12.75">
      <c r="H270" s="8"/>
      <c r="I270" s="8"/>
      <c r="J270" s="8"/>
      <c r="O270" s="5"/>
      <c r="P270" s="5"/>
      <c r="Q270" s="5"/>
      <c r="R270" s="5"/>
      <c r="S270" s="5"/>
    </row>
    <row r="271" spans="8:19" ht="12.75">
      <c r="H271" s="8"/>
      <c r="I271" s="8"/>
      <c r="J271" s="8"/>
      <c r="O271" s="5"/>
      <c r="P271" s="5"/>
      <c r="Q271" s="5"/>
      <c r="R271" s="5"/>
      <c r="S271" s="5"/>
    </row>
    <row r="272" spans="8:19" ht="12.75">
      <c r="H272" s="8"/>
      <c r="I272" s="8"/>
      <c r="J272" s="8"/>
      <c r="O272" s="5"/>
      <c r="P272" s="5"/>
      <c r="Q272" s="5"/>
      <c r="R272" s="5"/>
      <c r="S272" s="5"/>
    </row>
    <row r="273" spans="8:19" ht="12.75">
      <c r="H273" s="8"/>
      <c r="I273" s="8"/>
      <c r="J273" s="8"/>
      <c r="O273" s="5"/>
      <c r="P273" s="5"/>
      <c r="Q273" s="5"/>
      <c r="R273" s="5"/>
      <c r="S273" s="5"/>
    </row>
    <row r="274" spans="8:19" ht="12.75">
      <c r="H274" s="8"/>
      <c r="I274" s="8"/>
      <c r="J274" s="8"/>
      <c r="O274" s="5"/>
      <c r="P274" s="5"/>
      <c r="Q274" s="5"/>
      <c r="R274" s="5"/>
      <c r="S274" s="5"/>
    </row>
    <row r="275" spans="8:19" ht="12.75">
      <c r="H275" s="8"/>
      <c r="I275" s="8"/>
      <c r="J275" s="8"/>
      <c r="O275" s="5"/>
      <c r="P275" s="5"/>
      <c r="Q275" s="5"/>
      <c r="R275" s="5"/>
      <c r="S275" s="5"/>
    </row>
    <row r="276" spans="8:19" ht="12.75">
      <c r="H276" s="8"/>
      <c r="I276" s="8"/>
      <c r="J276" s="8"/>
      <c r="O276" s="5"/>
      <c r="P276" s="5"/>
      <c r="Q276" s="5"/>
      <c r="R276" s="5"/>
      <c r="S276" s="5"/>
    </row>
    <row r="277" spans="8:19" ht="12.75">
      <c r="H277" s="8"/>
      <c r="I277" s="8"/>
      <c r="J277" s="8"/>
      <c r="O277" s="5"/>
      <c r="P277" s="5"/>
      <c r="Q277" s="5"/>
      <c r="R277" s="5"/>
      <c r="S277" s="5"/>
    </row>
    <row r="278" spans="8:19" ht="12.75">
      <c r="H278" s="8"/>
      <c r="I278" s="8"/>
      <c r="J278" s="8"/>
      <c r="O278" s="5"/>
      <c r="P278" s="5"/>
      <c r="Q278" s="5"/>
      <c r="R278" s="5"/>
      <c r="S278" s="5"/>
    </row>
    <row r="279" spans="8:19" ht="12.75">
      <c r="H279" s="8"/>
      <c r="I279" s="8"/>
      <c r="J279" s="8"/>
      <c r="O279" s="5"/>
      <c r="P279" s="5"/>
      <c r="Q279" s="5"/>
      <c r="R279" s="5"/>
      <c r="S279" s="5"/>
    </row>
    <row r="280" spans="8:19" ht="12.75">
      <c r="H280" s="8"/>
      <c r="I280" s="8"/>
      <c r="J280" s="8"/>
      <c r="O280" s="5"/>
      <c r="P280" s="5"/>
      <c r="Q280" s="5"/>
      <c r="R280" s="5"/>
      <c r="S280" s="5"/>
    </row>
    <row r="281" spans="8:19" ht="12.75">
      <c r="H281" s="8"/>
      <c r="I281" s="8"/>
      <c r="J281" s="8"/>
      <c r="O281" s="5"/>
      <c r="P281" s="5"/>
      <c r="Q281" s="5"/>
      <c r="R281" s="5"/>
      <c r="S281" s="5"/>
    </row>
    <row r="282" spans="8:19" ht="12.75">
      <c r="H282" s="8"/>
      <c r="I282" s="8"/>
      <c r="J282" s="8"/>
      <c r="O282" s="5"/>
      <c r="P282" s="5"/>
      <c r="Q282" s="5"/>
      <c r="R282" s="5"/>
      <c r="S282" s="5"/>
    </row>
    <row r="283" spans="8:19" ht="12.75">
      <c r="H283" s="8"/>
      <c r="I283" s="8"/>
      <c r="J283" s="8"/>
      <c r="O283" s="5"/>
      <c r="P283" s="5"/>
      <c r="Q283" s="5"/>
      <c r="R283" s="5"/>
      <c r="S283" s="5"/>
    </row>
    <row r="284" spans="8:19" ht="12.75">
      <c r="H284" s="8"/>
      <c r="I284" s="8"/>
      <c r="J284" s="8"/>
      <c r="O284" s="5"/>
      <c r="P284" s="5"/>
      <c r="Q284" s="5"/>
      <c r="R284" s="5"/>
      <c r="S284" s="5"/>
    </row>
    <row r="285" spans="8:19" ht="12.75">
      <c r="H285" s="8"/>
      <c r="I285" s="8"/>
      <c r="J285" s="8"/>
      <c r="O285" s="5"/>
      <c r="P285" s="5"/>
      <c r="Q285" s="5"/>
      <c r="R285" s="5"/>
      <c r="S285" s="5"/>
    </row>
    <row r="286" spans="8:19" ht="12.75">
      <c r="H286" s="8"/>
      <c r="I286" s="8"/>
      <c r="J286" s="8"/>
      <c r="O286" s="5"/>
      <c r="P286" s="5"/>
      <c r="Q286" s="5"/>
      <c r="R286" s="5"/>
      <c r="S286" s="5"/>
    </row>
    <row r="287" spans="8:19" ht="12.75">
      <c r="H287" s="8"/>
      <c r="I287" s="8"/>
      <c r="J287" s="8"/>
      <c r="O287" s="5"/>
      <c r="P287" s="5"/>
      <c r="Q287" s="5"/>
      <c r="R287" s="5"/>
      <c r="S287" s="5"/>
    </row>
    <row r="288" spans="8:19" ht="12.75">
      <c r="H288" s="8"/>
      <c r="I288" s="8"/>
      <c r="J288" s="8"/>
      <c r="O288" s="5"/>
      <c r="P288" s="5"/>
      <c r="Q288" s="5"/>
      <c r="R288" s="5"/>
      <c r="S288" s="5"/>
    </row>
    <row r="289" spans="8:19" ht="12.75">
      <c r="H289" s="8"/>
      <c r="I289" s="8"/>
      <c r="J289" s="8"/>
      <c r="O289" s="5"/>
      <c r="P289" s="5"/>
      <c r="Q289" s="5"/>
      <c r="R289" s="5"/>
      <c r="S289" s="5"/>
    </row>
    <row r="290" spans="8:19" ht="12.75">
      <c r="H290" s="8"/>
      <c r="I290" s="8"/>
      <c r="J290" s="8"/>
      <c r="O290" s="5"/>
      <c r="P290" s="5"/>
      <c r="Q290" s="5"/>
      <c r="R290" s="5"/>
      <c r="S290" s="5"/>
    </row>
    <row r="291" spans="8:19" ht="12.75">
      <c r="H291" s="8"/>
      <c r="I291" s="8"/>
      <c r="J291" s="8"/>
      <c r="O291" s="5"/>
      <c r="P291" s="5"/>
      <c r="Q291" s="5"/>
      <c r="R291" s="5"/>
      <c r="S291" s="5"/>
    </row>
    <row r="292" spans="8:19" ht="12.75">
      <c r="H292" s="8"/>
      <c r="I292" s="8"/>
      <c r="J292" s="8"/>
      <c r="O292" s="5"/>
      <c r="P292" s="5"/>
      <c r="Q292" s="5"/>
      <c r="R292" s="5"/>
      <c r="S292" s="5"/>
    </row>
    <row r="293" spans="8:19" ht="12.75">
      <c r="H293" s="8"/>
      <c r="I293" s="8"/>
      <c r="J293" s="8"/>
      <c r="O293" s="5"/>
      <c r="P293" s="5"/>
      <c r="Q293" s="5"/>
      <c r="R293" s="5"/>
      <c r="S293" s="5"/>
    </row>
    <row r="294" spans="8:19" ht="12.75">
      <c r="H294" s="8"/>
      <c r="I294" s="8"/>
      <c r="J294" s="8"/>
      <c r="O294" s="5"/>
      <c r="P294" s="5"/>
      <c r="Q294" s="5"/>
      <c r="R294" s="5"/>
      <c r="S294" s="5"/>
    </row>
    <row r="295" spans="8:19" ht="12.75">
      <c r="H295" s="8"/>
      <c r="I295" s="8"/>
      <c r="J295" s="8"/>
      <c r="O295" s="5"/>
      <c r="P295" s="5"/>
      <c r="Q295" s="5"/>
      <c r="R295" s="5"/>
      <c r="S295" s="5"/>
    </row>
    <row r="296" spans="8:19" ht="12.75">
      <c r="H296" s="8"/>
      <c r="I296" s="8"/>
      <c r="J296" s="8"/>
      <c r="O296" s="5"/>
      <c r="P296" s="5"/>
      <c r="Q296" s="5"/>
      <c r="R296" s="5"/>
      <c r="S296" s="5"/>
    </row>
    <row r="297" spans="8:19" ht="12.75">
      <c r="H297" s="8"/>
      <c r="I297" s="8"/>
      <c r="J297" s="8"/>
      <c r="O297" s="5"/>
      <c r="P297" s="5"/>
      <c r="Q297" s="5"/>
      <c r="R297" s="5"/>
      <c r="S297" s="5"/>
    </row>
    <row r="298" spans="8:19" ht="12.75">
      <c r="H298" s="8"/>
      <c r="I298" s="8"/>
      <c r="J298" s="8"/>
      <c r="O298" s="5"/>
      <c r="P298" s="5"/>
      <c r="Q298" s="5"/>
      <c r="R298" s="5"/>
      <c r="S298" s="5"/>
    </row>
    <row r="299" spans="8:19" ht="12.75">
      <c r="H299" s="8"/>
      <c r="I299" s="8"/>
      <c r="J299" s="8"/>
      <c r="O299" s="5"/>
      <c r="P299" s="5"/>
      <c r="Q299" s="5"/>
      <c r="R299" s="5"/>
      <c r="S299" s="5"/>
    </row>
    <row r="300" spans="8:19" ht="12.75">
      <c r="H300" s="8"/>
      <c r="I300" s="8"/>
      <c r="J300" s="8"/>
      <c r="O300" s="5"/>
      <c r="P300" s="5"/>
      <c r="Q300" s="5"/>
      <c r="R300" s="5"/>
      <c r="S300" s="5"/>
    </row>
    <row r="301" spans="8:19" ht="12.75">
      <c r="H301" s="8"/>
      <c r="I301" s="8"/>
      <c r="J301" s="8"/>
      <c r="O301" s="5"/>
      <c r="P301" s="5"/>
      <c r="Q301" s="5"/>
      <c r="R301" s="5"/>
      <c r="S301" s="5"/>
    </row>
    <row r="302" spans="8:19" ht="12.75">
      <c r="H302" s="8"/>
      <c r="I302" s="8"/>
      <c r="J302" s="8"/>
      <c r="O302" s="5"/>
      <c r="P302" s="5"/>
      <c r="Q302" s="5"/>
      <c r="R302" s="5"/>
      <c r="S302" s="5"/>
    </row>
    <row r="303" spans="8:19" ht="12.75">
      <c r="H303" s="8"/>
      <c r="I303" s="8"/>
      <c r="J303" s="8"/>
      <c r="O303" s="5"/>
      <c r="P303" s="5"/>
      <c r="Q303" s="5"/>
      <c r="R303" s="5"/>
      <c r="S303" s="5"/>
    </row>
    <row r="304" spans="8:19" ht="12.75">
      <c r="H304" s="8"/>
      <c r="I304" s="8"/>
      <c r="J304" s="8"/>
      <c r="O304" s="5"/>
      <c r="P304" s="5"/>
      <c r="Q304" s="5"/>
      <c r="R304" s="5"/>
      <c r="S304" s="5"/>
    </row>
    <row r="305" spans="8:19" ht="12.75">
      <c r="H305" s="8"/>
      <c r="I305" s="8"/>
      <c r="J305" s="8"/>
      <c r="O305" s="5"/>
      <c r="P305" s="5"/>
      <c r="Q305" s="5"/>
      <c r="R305" s="5"/>
      <c r="S305" s="5"/>
    </row>
    <row r="306" spans="8:19" ht="12.75">
      <c r="H306" s="8"/>
      <c r="I306" s="8"/>
      <c r="J306" s="8"/>
      <c r="O306" s="5"/>
      <c r="P306" s="5"/>
      <c r="Q306" s="5"/>
      <c r="R306" s="5"/>
      <c r="S306" s="5"/>
    </row>
    <row r="307" spans="8:19" ht="12.75">
      <c r="H307" s="8"/>
      <c r="I307" s="8"/>
      <c r="J307" s="8"/>
      <c r="O307" s="5"/>
      <c r="P307" s="5"/>
      <c r="Q307" s="5"/>
      <c r="R307" s="5"/>
      <c r="S307" s="5"/>
    </row>
    <row r="308" spans="8:19" ht="12.75">
      <c r="H308" s="8"/>
      <c r="I308" s="8"/>
      <c r="J308" s="8"/>
      <c r="O308" s="5"/>
      <c r="P308" s="5"/>
      <c r="Q308" s="5"/>
      <c r="R308" s="5"/>
      <c r="S308" s="5"/>
    </row>
    <row r="309" spans="8:19" ht="12.75">
      <c r="H309" s="8"/>
      <c r="I309" s="8"/>
      <c r="J309" s="8"/>
      <c r="O309" s="5"/>
      <c r="P309" s="5"/>
      <c r="Q309" s="5"/>
      <c r="R309" s="5"/>
      <c r="S309" s="5"/>
    </row>
    <row r="310" spans="8:19" ht="12.75">
      <c r="H310" s="8"/>
      <c r="I310" s="8"/>
      <c r="J310" s="8"/>
      <c r="O310" s="5"/>
      <c r="P310" s="5"/>
      <c r="Q310" s="5"/>
      <c r="R310" s="5"/>
      <c r="S310" s="5"/>
    </row>
    <row r="311" spans="8:19" ht="12.75">
      <c r="H311" s="8"/>
      <c r="I311" s="8"/>
      <c r="J311" s="8"/>
      <c r="O311" s="5"/>
      <c r="P311" s="5"/>
      <c r="Q311" s="5"/>
      <c r="R311" s="5"/>
      <c r="S311" s="5"/>
    </row>
    <row r="312" spans="8:19" ht="12.75">
      <c r="H312" s="8"/>
      <c r="I312" s="8"/>
      <c r="J312" s="8"/>
      <c r="O312" s="5"/>
      <c r="P312" s="5"/>
      <c r="Q312" s="5"/>
      <c r="R312" s="5"/>
      <c r="S312" s="5"/>
    </row>
    <row r="313" spans="8:19" ht="12.75">
      <c r="H313" s="8"/>
      <c r="I313" s="8"/>
      <c r="J313" s="8"/>
      <c r="O313" s="5"/>
      <c r="P313" s="5"/>
      <c r="Q313" s="5"/>
      <c r="R313" s="5"/>
      <c r="S313" s="5"/>
    </row>
    <row r="314" spans="8:19" ht="12.75">
      <c r="H314" s="8"/>
      <c r="I314" s="8"/>
      <c r="J314" s="8"/>
      <c r="O314" s="5"/>
      <c r="P314" s="5"/>
      <c r="Q314" s="5"/>
      <c r="R314" s="5"/>
      <c r="S314" s="5"/>
    </row>
    <row r="315" spans="8:19" ht="12.75">
      <c r="H315" s="8"/>
      <c r="I315" s="8"/>
      <c r="J315" s="8"/>
      <c r="O315" s="5"/>
      <c r="P315" s="5"/>
      <c r="Q315" s="5"/>
      <c r="R315" s="5"/>
      <c r="S315" s="5"/>
    </row>
    <row r="316" spans="8:19" ht="12.75">
      <c r="H316" s="8"/>
      <c r="I316" s="8"/>
      <c r="J316" s="8"/>
      <c r="O316" s="5"/>
      <c r="P316" s="5"/>
      <c r="Q316" s="5"/>
      <c r="R316" s="5"/>
      <c r="S316" s="5"/>
    </row>
    <row r="317" spans="8:19" ht="12.75">
      <c r="H317" s="8"/>
      <c r="I317" s="8"/>
      <c r="J317" s="8"/>
      <c r="O317" s="5"/>
      <c r="P317" s="5"/>
      <c r="Q317" s="5"/>
      <c r="R317" s="5"/>
      <c r="S317" s="5"/>
    </row>
    <row r="318" spans="8:19" ht="12.75">
      <c r="H318" s="8"/>
      <c r="I318" s="8"/>
      <c r="J318" s="8"/>
      <c r="O318" s="5"/>
      <c r="P318" s="5"/>
      <c r="Q318" s="5"/>
      <c r="R318" s="5"/>
      <c r="S318" s="5"/>
    </row>
    <row r="319" spans="8:19" ht="12.75">
      <c r="H319" s="8"/>
      <c r="I319" s="8"/>
      <c r="J319" s="8"/>
      <c r="O319" s="5"/>
      <c r="P319" s="5"/>
      <c r="Q319" s="5"/>
      <c r="R319" s="5"/>
      <c r="S319" s="5"/>
    </row>
    <row r="320" spans="8:19" ht="12.75">
      <c r="H320" s="8"/>
      <c r="I320" s="8"/>
      <c r="J320" s="8"/>
      <c r="O320" s="5"/>
      <c r="P320" s="5"/>
      <c r="Q320" s="5"/>
      <c r="R320" s="5"/>
      <c r="S320" s="5"/>
    </row>
    <row r="321" spans="8:19" ht="12.75">
      <c r="H321" s="8"/>
      <c r="I321" s="8"/>
      <c r="J321" s="8"/>
      <c r="O321" s="5"/>
      <c r="P321" s="5"/>
      <c r="Q321" s="5"/>
      <c r="R321" s="5"/>
      <c r="S321" s="5"/>
    </row>
    <row r="322" spans="8:19" ht="12.75">
      <c r="H322" s="8"/>
      <c r="I322" s="8"/>
      <c r="J322" s="8"/>
      <c r="O322" s="5"/>
      <c r="P322" s="5"/>
      <c r="Q322" s="5"/>
      <c r="R322" s="5"/>
      <c r="S322" s="5"/>
    </row>
    <row r="323" spans="8:19" ht="12.75">
      <c r="H323" s="8"/>
      <c r="I323" s="8"/>
      <c r="J323" s="8"/>
      <c r="O323" s="5"/>
      <c r="P323" s="5"/>
      <c r="Q323" s="5"/>
      <c r="R323" s="5"/>
      <c r="S323" s="5"/>
    </row>
    <row r="324" spans="8:19" ht="12.75">
      <c r="H324" s="8"/>
      <c r="I324" s="8"/>
      <c r="J324" s="8"/>
      <c r="O324" s="5"/>
      <c r="P324" s="5"/>
      <c r="Q324" s="5"/>
      <c r="R324" s="5"/>
      <c r="S324" s="5"/>
    </row>
    <row r="325" spans="8:19" ht="12.75">
      <c r="H325" s="8"/>
      <c r="I325" s="8"/>
      <c r="J325" s="8"/>
      <c r="O325" s="5"/>
      <c r="P325" s="5"/>
      <c r="Q325" s="5"/>
      <c r="R325" s="5"/>
      <c r="S325" s="5"/>
    </row>
    <row r="326" spans="8:19" ht="12.75">
      <c r="H326" s="8"/>
      <c r="I326" s="8"/>
      <c r="J326" s="8"/>
      <c r="O326" s="5"/>
      <c r="P326" s="5"/>
      <c r="Q326" s="5"/>
      <c r="R326" s="5"/>
      <c r="S326" s="5"/>
    </row>
    <row r="327" spans="8:19" ht="12.75">
      <c r="H327" s="8"/>
      <c r="I327" s="8"/>
      <c r="J327" s="8"/>
      <c r="O327" s="5"/>
      <c r="P327" s="5"/>
      <c r="Q327" s="5"/>
      <c r="R327" s="5"/>
      <c r="S327" s="5"/>
    </row>
    <row r="328" spans="8:19" ht="12.75">
      <c r="H328" s="8"/>
      <c r="I328" s="8"/>
      <c r="J328" s="8"/>
      <c r="O328" s="5"/>
      <c r="P328" s="5"/>
      <c r="Q328" s="5"/>
      <c r="R328" s="5"/>
      <c r="S328" s="5"/>
    </row>
    <row r="329" spans="8:19" ht="12.75">
      <c r="H329" s="8"/>
      <c r="I329" s="8"/>
      <c r="J329" s="8"/>
      <c r="O329" s="5"/>
      <c r="P329" s="5"/>
      <c r="Q329" s="5"/>
      <c r="R329" s="5"/>
      <c r="S329" s="5"/>
    </row>
    <row r="330" spans="8:10" ht="12.75">
      <c r="H330" s="8"/>
      <c r="I330" s="8"/>
      <c r="J330" s="8"/>
    </row>
    <row r="331" spans="8:10" ht="12.75">
      <c r="H331" s="8"/>
      <c r="I331" s="8"/>
      <c r="J331" s="8"/>
    </row>
    <row r="332" spans="8:10" ht="12.75">
      <c r="H332" s="8"/>
      <c r="I332" s="8"/>
      <c r="J332" s="8"/>
    </row>
    <row r="333" spans="8:10" ht="12.75">
      <c r="H333" s="8"/>
      <c r="I333" s="8"/>
      <c r="J333" s="8"/>
    </row>
    <row r="334" spans="8:10" ht="12.75">
      <c r="H334" s="8"/>
      <c r="I334" s="8"/>
      <c r="J334" s="8"/>
    </row>
    <row r="335" spans="8:10" ht="12.75">
      <c r="H335" s="8"/>
      <c r="I335" s="8"/>
      <c r="J335" s="8"/>
    </row>
    <row r="336" spans="8:10" ht="12.75">
      <c r="H336" s="8"/>
      <c r="I336" s="8"/>
      <c r="J336" s="8"/>
    </row>
    <row r="337" spans="8:10" ht="12.75">
      <c r="H337" s="8"/>
      <c r="I337" s="8"/>
      <c r="J337" s="8"/>
    </row>
    <row r="338" spans="8:10" ht="12.75">
      <c r="H338" s="8"/>
      <c r="I338" s="8"/>
      <c r="J338" s="8"/>
    </row>
    <row r="339" spans="8:10" ht="12.75">
      <c r="H339" s="8"/>
      <c r="I339" s="8"/>
      <c r="J339" s="8"/>
    </row>
    <row r="340" spans="8:10" ht="12.75">
      <c r="H340" s="8"/>
      <c r="I340" s="8"/>
      <c r="J340" s="8"/>
    </row>
    <row r="341" spans="8:10" ht="12.75">
      <c r="H341" s="8"/>
      <c r="I341" s="8"/>
      <c r="J341" s="8"/>
    </row>
    <row r="342" spans="8:10" ht="12.75">
      <c r="H342" s="8"/>
      <c r="I342" s="8"/>
      <c r="J342" s="8"/>
    </row>
    <row r="343" spans="8:10" ht="12.75">
      <c r="H343" s="8"/>
      <c r="I343" s="8"/>
      <c r="J343" s="8"/>
    </row>
    <row r="344" spans="8:10" ht="12.75">
      <c r="H344" s="8"/>
      <c r="I344" s="8"/>
      <c r="J344" s="8"/>
    </row>
    <row r="345" spans="8:10" ht="12.75">
      <c r="H345" s="8"/>
      <c r="I345" s="8"/>
      <c r="J345" s="8"/>
    </row>
    <row r="346" spans="8:10" ht="12.75">
      <c r="H346" s="8"/>
      <c r="I346" s="8"/>
      <c r="J346" s="8"/>
    </row>
    <row r="347" spans="8:10" ht="12.75">
      <c r="H347" s="8"/>
      <c r="I347" s="8"/>
      <c r="J347" s="8"/>
    </row>
    <row r="348" spans="8:10" ht="12.75">
      <c r="H348" s="8"/>
      <c r="I348" s="8"/>
      <c r="J348" s="8"/>
    </row>
    <row r="349" spans="8:10" ht="12.75">
      <c r="H349" s="8"/>
      <c r="I349" s="8"/>
      <c r="J349" s="8"/>
    </row>
    <row r="350" spans="8:10" ht="12.75">
      <c r="H350" s="8"/>
      <c r="I350" s="8"/>
      <c r="J350" s="8"/>
    </row>
    <row r="351" spans="8:10" ht="12.75">
      <c r="H351" s="8"/>
      <c r="I351" s="8"/>
      <c r="J351" s="8"/>
    </row>
    <row r="352" spans="8:10" ht="12.75">
      <c r="H352" s="8"/>
      <c r="I352" s="8"/>
      <c r="J352" s="8"/>
    </row>
    <row r="353" spans="8:10" ht="12.75">
      <c r="H353" s="8"/>
      <c r="I353" s="8"/>
      <c r="J353" s="8"/>
    </row>
    <row r="354" spans="8:10" ht="12.75">
      <c r="H354" s="8"/>
      <c r="I354" s="8"/>
      <c r="J354" s="8"/>
    </row>
    <row r="355" spans="8:10" ht="12.75">
      <c r="H355" s="8"/>
      <c r="I355" s="8"/>
      <c r="J355" s="8"/>
    </row>
    <row r="356" spans="8:10" ht="12.75">
      <c r="H356" s="8"/>
      <c r="I356" s="8"/>
      <c r="J356" s="8"/>
    </row>
    <row r="357" spans="8:10" ht="12.75">
      <c r="H357" s="8"/>
      <c r="I357" s="8"/>
      <c r="J357" s="8"/>
    </row>
    <row r="358" spans="8:10" ht="12.75">
      <c r="H358" s="8"/>
      <c r="I358" s="8"/>
      <c r="J358" s="8"/>
    </row>
    <row r="359" spans="8:10" ht="12.75">
      <c r="H359" s="8"/>
      <c r="I359" s="8"/>
      <c r="J359" s="8"/>
    </row>
    <row r="360" spans="8:10" ht="12.75">
      <c r="H360" s="8"/>
      <c r="I360" s="8"/>
      <c r="J360" s="8"/>
    </row>
    <row r="361" spans="8:10" ht="12.75">
      <c r="H361" s="8"/>
      <c r="I361" s="8"/>
      <c r="J361" s="8"/>
    </row>
    <row r="362" spans="8:10" ht="12.75">
      <c r="H362" s="8"/>
      <c r="I362" s="8"/>
      <c r="J362" s="8"/>
    </row>
    <row r="363" spans="8:10" ht="12.75">
      <c r="H363" s="8"/>
      <c r="I363" s="8"/>
      <c r="J363" s="8"/>
    </row>
    <row r="364" spans="8:10" ht="12.75">
      <c r="H364" s="8"/>
      <c r="I364" s="8"/>
      <c r="J364" s="8"/>
    </row>
    <row r="365" spans="8:10" ht="12.75">
      <c r="H365" s="8"/>
      <c r="I365" s="8"/>
      <c r="J365" s="8"/>
    </row>
    <row r="366" spans="8:10" ht="12.75">
      <c r="H366" s="8"/>
      <c r="I366" s="8"/>
      <c r="J366" s="8"/>
    </row>
    <row r="367" spans="8:10" ht="12.75">
      <c r="H367" s="8"/>
      <c r="I367" s="8"/>
      <c r="J367" s="8"/>
    </row>
    <row r="368" spans="8:10" ht="12.75">
      <c r="H368" s="8"/>
      <c r="I368" s="8"/>
      <c r="J368" s="8"/>
    </row>
    <row r="369" spans="8:10" ht="12.75">
      <c r="H369" s="8"/>
      <c r="I369" s="8"/>
      <c r="J369" s="8"/>
    </row>
    <row r="370" spans="8:10" ht="12.75">
      <c r="H370" s="8"/>
      <c r="I370" s="8"/>
      <c r="J370" s="8"/>
    </row>
    <row r="371" spans="8:10" ht="12.75">
      <c r="H371" s="8"/>
      <c r="I371" s="8"/>
      <c r="J371" s="8"/>
    </row>
    <row r="372" spans="8:10" ht="12.75">
      <c r="H372" s="8"/>
      <c r="I372" s="8"/>
      <c r="J372" s="8"/>
    </row>
    <row r="373" spans="8:10" ht="12.75">
      <c r="H373" s="8"/>
      <c r="I373" s="8"/>
      <c r="J373" s="8"/>
    </row>
    <row r="374" spans="8:10" ht="12.75">
      <c r="H374" s="8"/>
      <c r="I374" s="8"/>
      <c r="J374" s="8"/>
    </row>
    <row r="375" spans="8:10" ht="12.75">
      <c r="H375" s="8"/>
      <c r="I375" s="8"/>
      <c r="J375" s="8"/>
    </row>
    <row r="376" spans="8:10" ht="12.75">
      <c r="H376" s="8"/>
      <c r="I376" s="8"/>
      <c r="J376" s="8"/>
    </row>
    <row r="377" spans="8:10" ht="12.75">
      <c r="H377" s="8"/>
      <c r="I377" s="8"/>
      <c r="J377" s="8"/>
    </row>
    <row r="378" spans="8:10" ht="12.75">
      <c r="H378" s="8"/>
      <c r="I378" s="8"/>
      <c r="J378" s="8"/>
    </row>
    <row r="379" spans="8:10" ht="12.75">
      <c r="H379" s="8"/>
      <c r="I379" s="8"/>
      <c r="J379" s="8"/>
    </row>
    <row r="380" spans="8:10" ht="12.75">
      <c r="H380" s="8"/>
      <c r="I380" s="8"/>
      <c r="J380" s="8"/>
    </row>
    <row r="381" spans="8:10" ht="12.75">
      <c r="H381" s="8"/>
      <c r="I381" s="8"/>
      <c r="J381" s="8"/>
    </row>
    <row r="382" spans="8:10" ht="12.75">
      <c r="H382" s="8"/>
      <c r="I382" s="8"/>
      <c r="J382" s="8"/>
    </row>
    <row r="383" spans="8:10" ht="12.75">
      <c r="H383" s="8"/>
      <c r="I383" s="8"/>
      <c r="J383" s="8"/>
    </row>
    <row r="384" spans="8:10" ht="12.75">
      <c r="H384" s="8"/>
      <c r="I384" s="8"/>
      <c r="J384" s="8"/>
    </row>
    <row r="385" spans="8:10" ht="12.75">
      <c r="H385" s="8"/>
      <c r="I385" s="8"/>
      <c r="J385" s="8"/>
    </row>
    <row r="386" spans="8:10" ht="12.75">
      <c r="H386" s="8"/>
      <c r="I386" s="8"/>
      <c r="J386" s="8"/>
    </row>
    <row r="387" spans="8:10" ht="12.75">
      <c r="H387" s="8"/>
      <c r="I387" s="8"/>
      <c r="J387" s="8"/>
    </row>
    <row r="388" spans="8:10" ht="12.75">
      <c r="H388" s="8"/>
      <c r="I388" s="8"/>
      <c r="J388" s="8"/>
    </row>
    <row r="389" spans="8:10" ht="12.75">
      <c r="H389" s="8"/>
      <c r="I389" s="8"/>
      <c r="J389" s="8"/>
    </row>
    <row r="390" spans="8:10" ht="12.75">
      <c r="H390" s="8"/>
      <c r="I390" s="8"/>
      <c r="J390" s="8"/>
    </row>
    <row r="391" spans="8:10" ht="12.75">
      <c r="H391" s="8"/>
      <c r="I391" s="8"/>
      <c r="J391" s="8"/>
    </row>
    <row r="392" spans="8:10" ht="12.75">
      <c r="H392" s="8"/>
      <c r="I392" s="8"/>
      <c r="J392" s="8"/>
    </row>
    <row r="393" spans="8:10" ht="12.75">
      <c r="H393" s="8"/>
      <c r="I393" s="8"/>
      <c r="J393" s="8"/>
    </row>
    <row r="394" spans="8:10" ht="12.75">
      <c r="H394" s="8"/>
      <c r="I394" s="8"/>
      <c r="J394" s="8"/>
    </row>
    <row r="395" spans="8:10" ht="12.75">
      <c r="H395" s="8"/>
      <c r="I395" s="8"/>
      <c r="J395" s="8"/>
    </row>
    <row r="396" spans="8:10" ht="12.75">
      <c r="H396" s="8"/>
      <c r="I396" s="8"/>
      <c r="J396" s="8"/>
    </row>
    <row r="397" spans="8:10" ht="12.75">
      <c r="H397" s="8"/>
      <c r="I397" s="8"/>
      <c r="J397" s="8"/>
    </row>
    <row r="398" spans="8:10" ht="12.75">
      <c r="H398" s="8"/>
      <c r="I398" s="8"/>
      <c r="J398" s="8"/>
    </row>
    <row r="399" spans="8:10" ht="12.75">
      <c r="H399" s="8"/>
      <c r="I399" s="8"/>
      <c r="J399" s="8"/>
    </row>
    <row r="400" spans="8:10" ht="12.75">
      <c r="H400" s="8"/>
      <c r="I400" s="8"/>
      <c r="J400" s="8"/>
    </row>
    <row r="401" spans="8:10" ht="12.75">
      <c r="H401" s="8"/>
      <c r="I401" s="8"/>
      <c r="J401" s="8"/>
    </row>
    <row r="402" spans="8:10" ht="12.75">
      <c r="H402" s="8"/>
      <c r="I402" s="8"/>
      <c r="J402" s="8"/>
    </row>
    <row r="403" spans="8:10" ht="12.75">
      <c r="H403" s="8"/>
      <c r="I403" s="8"/>
      <c r="J403" s="8"/>
    </row>
    <row r="404" spans="8:10" ht="12.75">
      <c r="H404" s="8"/>
      <c r="I404" s="8"/>
      <c r="J404" s="8"/>
    </row>
    <row r="405" spans="8:10" ht="12.75">
      <c r="H405" s="8"/>
      <c r="I405" s="8"/>
      <c r="J405" s="8"/>
    </row>
    <row r="406" spans="8:10" ht="12.75">
      <c r="H406" s="8"/>
      <c r="I406" s="8"/>
      <c r="J406" s="8"/>
    </row>
    <row r="407" spans="8:10" ht="12.75">
      <c r="H407" s="8"/>
      <c r="I407" s="8"/>
      <c r="J407" s="8"/>
    </row>
    <row r="408" spans="8:10" ht="12.75">
      <c r="H408" s="8"/>
      <c r="I408" s="8"/>
      <c r="J408" s="8"/>
    </row>
    <row r="409" spans="8:10" ht="12.75">
      <c r="H409" s="8"/>
      <c r="I409" s="8"/>
      <c r="J409" s="8"/>
    </row>
    <row r="410" spans="8:10" ht="12.75">
      <c r="H410" s="8"/>
      <c r="I410" s="8"/>
      <c r="J410" s="8"/>
    </row>
    <row r="411" spans="8:10" ht="12.75">
      <c r="H411" s="8"/>
      <c r="I411" s="8"/>
      <c r="J411" s="8"/>
    </row>
    <row r="412" spans="8:10" ht="12.75">
      <c r="H412" s="8"/>
      <c r="I412" s="8"/>
      <c r="J412" s="8"/>
    </row>
    <row r="413" spans="8:10" ht="12.75">
      <c r="H413" s="8"/>
      <c r="I413" s="8"/>
      <c r="J413" s="8"/>
    </row>
    <row r="414" spans="8:10" ht="12.75">
      <c r="H414" s="8"/>
      <c r="I414" s="8"/>
      <c r="J414" s="8"/>
    </row>
    <row r="415" spans="8:10" ht="12.75">
      <c r="H415" s="8"/>
      <c r="I415" s="8"/>
      <c r="J415" s="8"/>
    </row>
    <row r="416" spans="8:10" ht="12.75">
      <c r="H416" s="8"/>
      <c r="I416" s="8"/>
      <c r="J416" s="8"/>
    </row>
    <row r="417" spans="8:10" ht="12.75">
      <c r="H417" s="8"/>
      <c r="I417" s="8"/>
      <c r="J417" s="8"/>
    </row>
    <row r="418" spans="8:10" ht="12.75">
      <c r="H418" s="8"/>
      <c r="I418" s="8"/>
      <c r="J418" s="8"/>
    </row>
    <row r="419" spans="8:10" ht="12.75">
      <c r="H419" s="8"/>
      <c r="I419" s="8"/>
      <c r="J419" s="8"/>
    </row>
    <row r="420" spans="8:10" ht="12.75">
      <c r="H420" s="8"/>
      <c r="I420" s="8"/>
      <c r="J420" s="8"/>
    </row>
    <row r="421" spans="8:10" ht="12.75">
      <c r="H421" s="8"/>
      <c r="I421" s="8"/>
      <c r="J421" s="8"/>
    </row>
    <row r="422" spans="8:10" ht="12.75">
      <c r="H422" s="8"/>
      <c r="I422" s="8"/>
      <c r="J422" s="8"/>
    </row>
    <row r="423" spans="8:10" ht="12.75">
      <c r="H423" s="8"/>
      <c r="I423" s="8"/>
      <c r="J423" s="8"/>
    </row>
    <row r="424" spans="8:10" ht="12.75">
      <c r="H424" s="8"/>
      <c r="I424" s="8"/>
      <c r="J424" s="8"/>
    </row>
    <row r="425" spans="8:10" ht="12.75">
      <c r="H425" s="8"/>
      <c r="I425" s="8"/>
      <c r="J425" s="8"/>
    </row>
    <row r="426" spans="8:10" ht="12.75">
      <c r="H426" s="8"/>
      <c r="I426" s="8"/>
      <c r="J426" s="8"/>
    </row>
    <row r="427" spans="8:10" ht="12.75">
      <c r="H427" s="8"/>
      <c r="I427" s="8"/>
      <c r="J427" s="8"/>
    </row>
    <row r="428" spans="8:10" ht="12.75">
      <c r="H428" s="8"/>
      <c r="I428" s="8"/>
      <c r="J428" s="8"/>
    </row>
    <row r="429" spans="8:10" ht="12.75">
      <c r="H429" s="8"/>
      <c r="I429" s="8"/>
      <c r="J429" s="8"/>
    </row>
    <row r="430" spans="8:10" ht="12.75">
      <c r="H430" s="8"/>
      <c r="I430" s="8"/>
      <c r="J430" s="8"/>
    </row>
    <row r="431" spans="8:10" ht="12.75">
      <c r="H431" s="8"/>
      <c r="I431" s="8"/>
      <c r="J431" s="8"/>
    </row>
    <row r="432" spans="8:10" ht="12.75">
      <c r="H432" s="8"/>
      <c r="I432" s="8"/>
      <c r="J432" s="8"/>
    </row>
    <row r="433" spans="8:10" ht="12.75">
      <c r="H433" s="8"/>
      <c r="I433" s="8"/>
      <c r="J433" s="8"/>
    </row>
    <row r="434" spans="8:10" ht="12.75">
      <c r="H434" s="8"/>
      <c r="I434" s="8"/>
      <c r="J434" s="8"/>
    </row>
    <row r="435" spans="8:10" ht="12.75">
      <c r="H435" s="8"/>
      <c r="I435" s="8"/>
      <c r="J435" s="8"/>
    </row>
    <row r="436" spans="8:10" ht="12.75">
      <c r="H436" s="8"/>
      <c r="I436" s="8"/>
      <c r="J436" s="8"/>
    </row>
    <row r="437" spans="8:10" ht="12.75">
      <c r="H437" s="8"/>
      <c r="I437" s="8"/>
      <c r="J437" s="8"/>
    </row>
    <row r="438" spans="8:10" ht="12.75">
      <c r="H438" s="8"/>
      <c r="I438" s="8"/>
      <c r="J438" s="8"/>
    </row>
    <row r="439" spans="8:10" ht="12.75">
      <c r="H439" s="8"/>
      <c r="I439" s="8"/>
      <c r="J439" s="8"/>
    </row>
    <row r="440" spans="8:10" ht="12.75">
      <c r="H440" s="8"/>
      <c r="I440" s="8"/>
      <c r="J440" s="8"/>
    </row>
    <row r="441" spans="8:10" ht="12.75">
      <c r="H441" s="8"/>
      <c r="I441" s="8"/>
      <c r="J441" s="8"/>
    </row>
    <row r="442" spans="8:10" ht="12.75">
      <c r="H442" s="8"/>
      <c r="I442" s="8"/>
      <c r="J442" s="8"/>
    </row>
    <row r="443" spans="8:10" ht="12.75">
      <c r="H443" s="8"/>
      <c r="I443" s="8"/>
      <c r="J443" s="8"/>
    </row>
    <row r="444" spans="8:10" ht="12.75">
      <c r="H444" s="8"/>
      <c r="I444" s="8"/>
      <c r="J444" s="8"/>
    </row>
    <row r="445" spans="8:10" ht="12.75">
      <c r="H445" s="8"/>
      <c r="I445" s="8"/>
      <c r="J445" s="8"/>
    </row>
    <row r="446" spans="8:10" ht="12.75">
      <c r="H446" s="8"/>
      <c r="I446" s="8"/>
      <c r="J446" s="8"/>
    </row>
    <row r="447" spans="8:10" ht="12.75">
      <c r="H447" s="8"/>
      <c r="I447" s="8"/>
      <c r="J447" s="8"/>
    </row>
    <row r="448" spans="8:10" ht="12.75">
      <c r="H448" s="8"/>
      <c r="I448" s="8"/>
      <c r="J448" s="8"/>
    </row>
    <row r="449" spans="8:10" ht="12.75">
      <c r="H449" s="8"/>
      <c r="I449" s="8"/>
      <c r="J449" s="8"/>
    </row>
    <row r="450" spans="8:10" ht="12.75">
      <c r="H450" s="8"/>
      <c r="I450" s="8"/>
      <c r="J450" s="8"/>
    </row>
    <row r="451" spans="8:10" ht="12.75">
      <c r="H451" s="8"/>
      <c r="I451" s="8"/>
      <c r="J451" s="8"/>
    </row>
    <row r="452" spans="8:10" ht="12.75">
      <c r="H452" s="8"/>
      <c r="I452" s="8"/>
      <c r="J452" s="8"/>
    </row>
    <row r="453" spans="8:10" ht="12.75">
      <c r="H453" s="8"/>
      <c r="I453" s="8"/>
      <c r="J453" s="8"/>
    </row>
    <row r="454" spans="8:10" ht="12.75">
      <c r="H454" s="8"/>
      <c r="I454" s="8"/>
      <c r="J454" s="8"/>
    </row>
    <row r="455" spans="8:10" ht="12.75">
      <c r="H455" s="8"/>
      <c r="I455" s="8"/>
      <c r="J455" s="8"/>
    </row>
    <row r="456" spans="8:10" ht="12.75">
      <c r="H456" s="8"/>
      <c r="I456" s="8"/>
      <c r="J456" s="8"/>
    </row>
    <row r="457" spans="8:10" ht="12.75">
      <c r="H457" s="8"/>
      <c r="I457" s="8"/>
      <c r="J457" s="8"/>
    </row>
    <row r="458" spans="8:10" ht="12.75">
      <c r="H458" s="8"/>
      <c r="I458" s="8"/>
      <c r="J458" s="8"/>
    </row>
    <row r="459" spans="8:10" ht="12.75">
      <c r="H459" s="8"/>
      <c r="I459" s="8"/>
      <c r="J459" s="8"/>
    </row>
    <row r="460" spans="8:10" ht="12.75">
      <c r="H460" s="8"/>
      <c r="I460" s="8"/>
      <c r="J460" s="8"/>
    </row>
    <row r="461" spans="8:10" ht="12.75">
      <c r="H461" s="8"/>
      <c r="I461" s="8"/>
      <c r="J461" s="8"/>
    </row>
    <row r="462" spans="8:10" ht="12.75">
      <c r="H462" s="8"/>
      <c r="I462" s="8"/>
      <c r="J462" s="8"/>
    </row>
    <row r="463" spans="8:10" ht="12.75">
      <c r="H463" s="8"/>
      <c r="I463" s="8"/>
      <c r="J463" s="8"/>
    </row>
    <row r="464" spans="8:10" ht="12.75">
      <c r="H464" s="8"/>
      <c r="I464" s="8"/>
      <c r="J464" s="8"/>
    </row>
    <row r="465" spans="8:10" ht="12.75">
      <c r="H465" s="8"/>
      <c r="I465" s="8"/>
      <c r="J465" s="8"/>
    </row>
    <row r="466" spans="8:10" ht="12.75">
      <c r="H466" s="8"/>
      <c r="I466" s="8"/>
      <c r="J466" s="8"/>
    </row>
    <row r="467" spans="8:10" ht="12.75">
      <c r="H467" s="8"/>
      <c r="I467" s="8"/>
      <c r="J467" s="8"/>
    </row>
    <row r="468" spans="8:10" ht="12.75">
      <c r="H468" s="8"/>
      <c r="I468" s="8"/>
      <c r="J468" s="8"/>
    </row>
    <row r="469" spans="8:10" ht="12.75">
      <c r="H469" s="8"/>
      <c r="I469" s="8"/>
      <c r="J469" s="8"/>
    </row>
    <row r="470" spans="8:10" ht="12.75">
      <c r="H470" s="8"/>
      <c r="I470" s="8"/>
      <c r="J470" s="8"/>
    </row>
    <row r="471" spans="8:10" ht="12.75">
      <c r="H471" s="8"/>
      <c r="I471" s="8"/>
      <c r="J471" s="8"/>
    </row>
    <row r="472" spans="8:10" ht="12.75">
      <c r="H472" s="8"/>
      <c r="I472" s="8"/>
      <c r="J472" s="8"/>
    </row>
    <row r="473" spans="8:10" ht="12.75">
      <c r="H473" s="8"/>
      <c r="I473" s="8"/>
      <c r="J473" s="8"/>
    </row>
    <row r="474" spans="8:10" ht="12.75">
      <c r="H474" s="8"/>
      <c r="I474" s="8"/>
      <c r="J474" s="8"/>
    </row>
    <row r="475" spans="8:10" ht="12.75">
      <c r="H475" s="8"/>
      <c r="I475" s="8"/>
      <c r="J475" s="8"/>
    </row>
    <row r="476" spans="8:10" ht="12.75">
      <c r="H476" s="8"/>
      <c r="I476" s="8"/>
      <c r="J476" s="8"/>
    </row>
    <row r="477" spans="8:10" ht="12.75">
      <c r="H477" s="8"/>
      <c r="I477" s="8"/>
      <c r="J477" s="8"/>
    </row>
    <row r="478" spans="8:10" ht="12.75">
      <c r="H478" s="8"/>
      <c r="I478" s="8"/>
      <c r="J478" s="8"/>
    </row>
    <row r="479" spans="8:10" ht="12.75">
      <c r="H479" s="8"/>
      <c r="I479" s="8"/>
      <c r="J479" s="8"/>
    </row>
    <row r="480" spans="8:10" ht="12.75">
      <c r="H480" s="8"/>
      <c r="I480" s="8"/>
      <c r="J480" s="8"/>
    </row>
    <row r="481" spans="8:10" ht="12.75">
      <c r="H481" s="8"/>
      <c r="I481" s="8"/>
      <c r="J481" s="8"/>
    </row>
    <row r="482" spans="8:10" ht="12.75">
      <c r="H482" s="8"/>
      <c r="I482" s="8"/>
      <c r="J482" s="8"/>
    </row>
    <row r="483" spans="8:10" ht="12.75">
      <c r="H483" s="8"/>
      <c r="I483" s="8"/>
      <c r="J483" s="8"/>
    </row>
    <row r="484" spans="8:10" ht="12.75">
      <c r="H484" s="8"/>
      <c r="I484" s="8"/>
      <c r="J484" s="8"/>
    </row>
    <row r="485" spans="8:10" ht="12.75">
      <c r="H485" s="8"/>
      <c r="I485" s="8"/>
      <c r="J485" s="8"/>
    </row>
    <row r="486" spans="8:10" ht="12.75">
      <c r="H486" s="8"/>
      <c r="I486" s="8"/>
      <c r="J486" s="8"/>
    </row>
    <row r="487" spans="8:10" ht="12.75">
      <c r="H487" s="8"/>
      <c r="I487" s="8"/>
      <c r="J487" s="8"/>
    </row>
    <row r="488" spans="8:10" ht="12.75">
      <c r="H488" s="8"/>
      <c r="I488" s="8"/>
      <c r="J488" s="8"/>
    </row>
    <row r="489" spans="8:10" ht="12.75">
      <c r="H489" s="8"/>
      <c r="I489" s="8"/>
      <c r="J489" s="8"/>
    </row>
    <row r="490" spans="8:10" ht="12.75">
      <c r="H490" s="8"/>
      <c r="I490" s="8"/>
      <c r="J490" s="8"/>
    </row>
    <row r="491" spans="8:10" ht="12.75">
      <c r="H491" s="8"/>
      <c r="I491" s="8"/>
      <c r="J491" s="8"/>
    </row>
    <row r="492" spans="8:10" ht="12.75">
      <c r="H492" s="8"/>
      <c r="I492" s="8"/>
      <c r="J492" s="8"/>
    </row>
    <row r="493" spans="8:10" ht="12.75">
      <c r="H493" s="8"/>
      <c r="I493" s="8"/>
      <c r="J493" s="8"/>
    </row>
    <row r="494" spans="8:10" ht="12.75">
      <c r="H494" s="8"/>
      <c r="I494" s="8"/>
      <c r="J494" s="8"/>
    </row>
    <row r="495" spans="8:10" ht="12.75">
      <c r="H495" s="8"/>
      <c r="I495" s="8"/>
      <c r="J495" s="8"/>
    </row>
    <row r="496" spans="8:10" ht="12.75">
      <c r="H496" s="8"/>
      <c r="I496" s="8"/>
      <c r="J496" s="8"/>
    </row>
    <row r="497" spans="8:10" ht="12.75">
      <c r="H497" s="8"/>
      <c r="I497" s="8"/>
      <c r="J497" s="8"/>
    </row>
    <row r="498" spans="8:10" ht="12.75">
      <c r="H498" s="8"/>
      <c r="I498" s="8"/>
      <c r="J498" s="8"/>
    </row>
    <row r="499" spans="8:10" ht="12.75">
      <c r="H499" s="8"/>
      <c r="I499" s="8"/>
      <c r="J499" s="8"/>
    </row>
    <row r="500" spans="8:10" ht="12.75">
      <c r="H500" s="8"/>
      <c r="I500" s="8"/>
      <c r="J500" s="8"/>
    </row>
    <row r="501" spans="8:10" ht="12.75">
      <c r="H501" s="8"/>
      <c r="I501" s="8"/>
      <c r="J501" s="8"/>
    </row>
    <row r="502" spans="8:10" ht="12.75">
      <c r="H502" s="8"/>
      <c r="I502" s="8"/>
      <c r="J502" s="8"/>
    </row>
    <row r="503" spans="8:10" ht="12.75">
      <c r="H503" s="8"/>
      <c r="I503" s="8"/>
      <c r="J503" s="8"/>
    </row>
    <row r="504" spans="8:10" ht="12.75">
      <c r="H504" s="8"/>
      <c r="I504" s="8"/>
      <c r="J504" s="8"/>
    </row>
    <row r="505" spans="8:10" ht="12.75">
      <c r="H505" s="8"/>
      <c r="I505" s="8"/>
      <c r="J505" s="8"/>
    </row>
    <row r="506" spans="8:10" ht="12.75">
      <c r="H506" s="8"/>
      <c r="I506" s="8"/>
      <c r="J506" s="8"/>
    </row>
    <row r="507" spans="8:10" ht="12.75">
      <c r="H507" s="8"/>
      <c r="I507" s="8"/>
      <c r="J507" s="8"/>
    </row>
    <row r="508" spans="8:10" ht="12.75">
      <c r="H508" s="8"/>
      <c r="I508" s="8"/>
      <c r="J508" s="8"/>
    </row>
    <row r="509" spans="8:10" ht="12.75">
      <c r="H509" s="8"/>
      <c r="I509" s="8"/>
      <c r="J509" s="8"/>
    </row>
    <row r="510" spans="8:10" ht="12.75">
      <c r="H510" s="8"/>
      <c r="I510" s="8"/>
      <c r="J510" s="8"/>
    </row>
    <row r="511" spans="8:10" ht="12.75">
      <c r="H511" s="8"/>
      <c r="I511" s="8"/>
      <c r="J511" s="8"/>
    </row>
    <row r="512" spans="8:10" ht="12.75">
      <c r="H512" s="8"/>
      <c r="I512" s="8"/>
      <c r="J512" s="8"/>
    </row>
    <row r="513" spans="8:10" ht="12.75">
      <c r="H513" s="8"/>
      <c r="I513" s="8"/>
      <c r="J513" s="8"/>
    </row>
    <row r="514" spans="8:10" ht="12.75">
      <c r="H514" s="8"/>
      <c r="I514" s="8"/>
      <c r="J514" s="8"/>
    </row>
    <row r="515" spans="8:10" ht="12.75">
      <c r="H515" s="8"/>
      <c r="I515" s="8"/>
      <c r="J515" s="8"/>
    </row>
    <row r="516" spans="8:10" ht="12.75">
      <c r="H516" s="8"/>
      <c r="I516" s="8"/>
      <c r="J516" s="8"/>
    </row>
    <row r="517" spans="8:10" ht="12.75">
      <c r="H517" s="8"/>
      <c r="I517" s="8"/>
      <c r="J517" s="8"/>
    </row>
    <row r="518" spans="8:10" ht="12.75">
      <c r="H518" s="8"/>
      <c r="I518" s="8"/>
      <c r="J518" s="8"/>
    </row>
    <row r="519" spans="8:10" ht="12.75">
      <c r="H519" s="8"/>
      <c r="I519" s="8"/>
      <c r="J519" s="8"/>
    </row>
    <row r="520" spans="8:10" ht="12.75">
      <c r="H520" s="8"/>
      <c r="I520" s="8"/>
      <c r="J520" s="8"/>
    </row>
    <row r="521" spans="8:10" ht="12.75">
      <c r="H521" s="8"/>
      <c r="I521" s="8"/>
      <c r="J521" s="8"/>
    </row>
    <row r="522" spans="8:10" ht="12.75">
      <c r="H522" s="8"/>
      <c r="I522" s="8"/>
      <c r="J522" s="8"/>
    </row>
    <row r="523" spans="8:10" ht="12.75">
      <c r="H523" s="8"/>
      <c r="I523" s="8"/>
      <c r="J523" s="8"/>
    </row>
    <row r="524" spans="8:10" ht="12.75">
      <c r="H524" s="8"/>
      <c r="I524" s="8"/>
      <c r="J524" s="8"/>
    </row>
    <row r="525" spans="8:10" ht="12.75">
      <c r="H525" s="8"/>
      <c r="I525" s="8"/>
      <c r="J525" s="8"/>
    </row>
    <row r="526" spans="8:10" ht="12.75">
      <c r="H526" s="8"/>
      <c r="I526" s="8"/>
      <c r="J526" s="8"/>
    </row>
    <row r="527" spans="8:10" ht="12.75">
      <c r="H527" s="8"/>
      <c r="I527" s="8"/>
      <c r="J527" s="8"/>
    </row>
    <row r="528" spans="8:10" ht="12.75">
      <c r="H528" s="8"/>
      <c r="I528" s="8"/>
      <c r="J528" s="8"/>
    </row>
    <row r="529" spans="8:10" ht="12.75">
      <c r="H529" s="8"/>
      <c r="I529" s="8"/>
      <c r="J529" s="8"/>
    </row>
    <row r="530" spans="8:10" ht="12.75">
      <c r="H530" s="8"/>
      <c r="I530" s="8"/>
      <c r="J530" s="8"/>
    </row>
    <row r="531" spans="8:10" ht="12.75">
      <c r="H531" s="8"/>
      <c r="I531" s="8"/>
      <c r="J531" s="8"/>
    </row>
    <row r="532" spans="8:10" ht="12.75">
      <c r="H532" s="8"/>
      <c r="I532" s="8"/>
      <c r="J532" s="8"/>
    </row>
    <row r="533" spans="8:10" ht="12.75">
      <c r="H533" s="8"/>
      <c r="I533" s="8"/>
      <c r="J533" s="8"/>
    </row>
    <row r="534" spans="8:10" ht="12.75">
      <c r="H534" s="8"/>
      <c r="I534" s="8"/>
      <c r="J534" s="8"/>
    </row>
    <row r="535" spans="8:10" ht="12.75">
      <c r="H535" s="8"/>
      <c r="I535" s="8"/>
      <c r="J535" s="8"/>
    </row>
    <row r="536" spans="8:10" ht="12.75">
      <c r="H536" s="8"/>
      <c r="I536" s="8"/>
      <c r="J536" s="8"/>
    </row>
    <row r="537" spans="8:10" ht="12.75">
      <c r="H537" s="8"/>
      <c r="I537" s="8"/>
      <c r="J537" s="8"/>
    </row>
    <row r="538" spans="8:10" ht="12.75">
      <c r="H538" s="8"/>
      <c r="I538" s="8"/>
      <c r="J538" s="8"/>
    </row>
    <row r="539" spans="8:10" ht="12.75">
      <c r="H539" s="8"/>
      <c r="I539" s="8"/>
      <c r="J539" s="8"/>
    </row>
    <row r="540" spans="8:10" ht="12.75">
      <c r="H540" s="8"/>
      <c r="I540" s="8"/>
      <c r="J540" s="8"/>
    </row>
    <row r="541" spans="8:10" ht="12.75">
      <c r="H541" s="8"/>
      <c r="I541" s="8"/>
      <c r="J541" s="8"/>
    </row>
    <row r="542" spans="8:10" ht="12.75">
      <c r="H542" s="8"/>
      <c r="I542" s="8"/>
      <c r="J542" s="8"/>
    </row>
    <row r="543" spans="8:10" ht="12.75">
      <c r="H543" s="8"/>
      <c r="I543" s="8"/>
      <c r="J543" s="8"/>
    </row>
    <row r="544" spans="8:10" ht="12.75">
      <c r="H544" s="8"/>
      <c r="I544" s="8"/>
      <c r="J544" s="8"/>
    </row>
    <row r="545" spans="8:10" ht="12.75">
      <c r="H545" s="8"/>
      <c r="I545" s="8"/>
      <c r="J545" s="8"/>
    </row>
    <row r="546" spans="8:10" ht="12.75">
      <c r="H546" s="8"/>
      <c r="I546" s="8"/>
      <c r="J546" s="8"/>
    </row>
    <row r="547" spans="8:10" ht="12.75">
      <c r="H547" s="8"/>
      <c r="I547" s="8"/>
      <c r="J547" s="8"/>
    </row>
    <row r="548" spans="8:10" ht="12.75">
      <c r="H548" s="8"/>
      <c r="I548" s="8"/>
      <c r="J548" s="8"/>
    </row>
    <row r="549" spans="8:10" ht="12.75">
      <c r="H549" s="8"/>
      <c r="I549" s="8"/>
      <c r="J549" s="8"/>
    </row>
    <row r="550" spans="8:10" ht="12.75">
      <c r="H550" s="8"/>
      <c r="I550" s="8"/>
      <c r="J550" s="8"/>
    </row>
    <row r="551" spans="8:10" ht="12.75">
      <c r="H551" s="8"/>
      <c r="I551" s="8"/>
      <c r="J551" s="8"/>
    </row>
    <row r="552" spans="8:10" ht="12.75">
      <c r="H552" s="8"/>
      <c r="I552" s="8"/>
      <c r="J552" s="8"/>
    </row>
    <row r="553" spans="8:10" ht="12.75">
      <c r="H553" s="8"/>
      <c r="I553" s="8"/>
      <c r="J553" s="8"/>
    </row>
    <row r="554" spans="8:10" ht="12.75">
      <c r="H554" s="8"/>
      <c r="I554" s="8"/>
      <c r="J554" s="8"/>
    </row>
    <row r="555" spans="8:10" ht="12.75">
      <c r="H555" s="8"/>
      <c r="I555" s="8"/>
      <c r="J555" s="8"/>
    </row>
    <row r="556" spans="8:10" ht="12.75">
      <c r="H556" s="8"/>
      <c r="I556" s="8"/>
      <c r="J556" s="8"/>
    </row>
    <row r="557" spans="8:10" ht="12.75">
      <c r="H557" s="8"/>
      <c r="I557" s="8"/>
      <c r="J557" s="8"/>
    </row>
    <row r="558" spans="8:10" ht="12.75">
      <c r="H558" s="8"/>
      <c r="I558" s="8"/>
      <c r="J558" s="8"/>
    </row>
    <row r="559" spans="8:10" ht="12.75">
      <c r="H559" s="8"/>
      <c r="I559" s="8"/>
      <c r="J559" s="8"/>
    </row>
    <row r="560" spans="8:10" ht="12.75">
      <c r="H560" s="8"/>
      <c r="I560" s="8"/>
      <c r="J560" s="8"/>
    </row>
    <row r="561" spans="8:10" ht="12.75">
      <c r="H561" s="8"/>
      <c r="I561" s="8"/>
      <c r="J561" s="8"/>
    </row>
    <row r="562" spans="8:10" ht="12.75">
      <c r="H562" s="8"/>
      <c r="I562" s="8"/>
      <c r="J562" s="8"/>
    </row>
    <row r="563" spans="8:10" ht="12.75">
      <c r="H563" s="8"/>
      <c r="I563" s="8"/>
      <c r="J563" s="8"/>
    </row>
    <row r="564" spans="8:10" ht="12.75">
      <c r="H564" s="8"/>
      <c r="I564" s="8"/>
      <c r="J564" s="8"/>
    </row>
    <row r="565" spans="8:10" ht="12.75">
      <c r="H565" s="8"/>
      <c r="I565" s="8"/>
      <c r="J565" s="8"/>
    </row>
    <row r="566" spans="8:10" ht="12.75">
      <c r="H566" s="8"/>
      <c r="I566" s="8"/>
      <c r="J566" s="8"/>
    </row>
    <row r="567" spans="8:10" ht="12.75">
      <c r="H567" s="8"/>
      <c r="I567" s="8"/>
      <c r="J567" s="8"/>
    </row>
    <row r="568" spans="8:10" ht="12.75">
      <c r="H568" s="8"/>
      <c r="I568" s="8"/>
      <c r="J568" s="8"/>
    </row>
    <row r="569" spans="8:10" ht="12.75">
      <c r="H569" s="8"/>
      <c r="I569" s="8"/>
      <c r="J569" s="8"/>
    </row>
    <row r="570" spans="8:10" ht="12.75">
      <c r="H570" s="8"/>
      <c r="I570" s="8"/>
      <c r="J570" s="8"/>
    </row>
    <row r="571" spans="8:10" ht="12.75">
      <c r="H571" s="8"/>
      <c r="I571" s="8"/>
      <c r="J571" s="8"/>
    </row>
    <row r="572" spans="8:10" ht="12.75">
      <c r="H572" s="8"/>
      <c r="I572" s="8"/>
      <c r="J572" s="8"/>
    </row>
    <row r="573" spans="8:10" ht="12.75">
      <c r="H573" s="8"/>
      <c r="I573" s="8"/>
      <c r="J573" s="8"/>
    </row>
    <row r="574" spans="8:10" ht="12.75">
      <c r="H574" s="8"/>
      <c r="I574" s="8"/>
      <c r="J574" s="8"/>
    </row>
    <row r="575" spans="8:10" ht="12.75">
      <c r="H575" s="8"/>
      <c r="I575" s="8"/>
      <c r="J575" s="8"/>
    </row>
    <row r="576" spans="8:10" ht="12.75">
      <c r="H576" s="8"/>
      <c r="I576" s="8"/>
      <c r="J576" s="8"/>
    </row>
    <row r="577" spans="8:10" ht="12.75">
      <c r="H577" s="8"/>
      <c r="I577" s="8"/>
      <c r="J577" s="8"/>
    </row>
    <row r="578" spans="8:10" ht="12.75">
      <c r="H578" s="8"/>
      <c r="I578" s="8"/>
      <c r="J578" s="8"/>
    </row>
    <row r="579" spans="8:10" ht="12.75">
      <c r="H579" s="8"/>
      <c r="I579" s="8"/>
      <c r="J579" s="8"/>
    </row>
    <row r="580" spans="8:10" ht="12.75">
      <c r="H580" s="8"/>
      <c r="I580" s="8"/>
      <c r="J580" s="8"/>
    </row>
    <row r="581" spans="8:10" ht="12.75">
      <c r="H581" s="8"/>
      <c r="I581" s="8"/>
      <c r="J581" s="8"/>
    </row>
    <row r="582" spans="8:10" ht="12.75">
      <c r="H582" s="8"/>
      <c r="I582" s="8"/>
      <c r="J582" s="8"/>
    </row>
    <row r="583" spans="8:10" ht="12.75">
      <c r="H583" s="8"/>
      <c r="I583" s="8"/>
      <c r="J583" s="8"/>
    </row>
    <row r="584" spans="8:10" ht="12.75">
      <c r="H584" s="8"/>
      <c r="I584" s="8"/>
      <c r="J584" s="8"/>
    </row>
    <row r="585" spans="8:10" ht="12.75">
      <c r="H585" s="8"/>
      <c r="I585" s="8"/>
      <c r="J585" s="8"/>
    </row>
    <row r="586" spans="8:10" ht="12.75">
      <c r="H586" s="8"/>
      <c r="I586" s="8"/>
      <c r="J586" s="8"/>
    </row>
    <row r="587" spans="8:10" ht="12.75">
      <c r="H587" s="8"/>
      <c r="I587" s="8"/>
      <c r="J587" s="8"/>
    </row>
    <row r="588" spans="8:10" ht="12.75">
      <c r="H588" s="8"/>
      <c r="I588" s="8"/>
      <c r="J588" s="8"/>
    </row>
    <row r="589" spans="8:10" ht="12.75">
      <c r="H589" s="8"/>
      <c r="I589" s="8"/>
      <c r="J589" s="8"/>
    </row>
    <row r="590" spans="8:10" ht="12.75">
      <c r="H590" s="8"/>
      <c r="I590" s="8"/>
      <c r="J590" s="8"/>
    </row>
    <row r="591" spans="8:10" ht="12.75">
      <c r="H591" s="8"/>
      <c r="I591" s="8"/>
      <c r="J591" s="8"/>
    </row>
    <row r="592" spans="8:10" ht="12.75">
      <c r="H592" s="8"/>
      <c r="I592" s="8"/>
      <c r="J592" s="8"/>
    </row>
    <row r="593" spans="8:10" ht="12.75">
      <c r="H593" s="8"/>
      <c r="I593" s="8"/>
      <c r="J593" s="8"/>
    </row>
    <row r="594" spans="8:10" ht="12.75">
      <c r="H594" s="8"/>
      <c r="I594" s="8"/>
      <c r="J594" s="8"/>
    </row>
    <row r="595" spans="8:10" ht="12.75">
      <c r="H595" s="8"/>
      <c r="I595" s="8"/>
      <c r="J595" s="8"/>
    </row>
    <row r="596" spans="8:10" ht="12.75">
      <c r="H596" s="8"/>
      <c r="I596" s="8"/>
      <c r="J596" s="8"/>
    </row>
    <row r="597" spans="8:10" ht="12.75">
      <c r="H597" s="8"/>
      <c r="I597" s="8"/>
      <c r="J597" s="8"/>
    </row>
    <row r="598" spans="8:10" ht="12.75">
      <c r="H598" s="8"/>
      <c r="I598" s="8"/>
      <c r="J598" s="8"/>
    </row>
    <row r="599" spans="8:10" ht="12.75">
      <c r="H599" s="8"/>
      <c r="I599" s="8"/>
      <c r="J599" s="8"/>
    </row>
    <row r="600" spans="8:10" ht="12.75">
      <c r="H600" s="8"/>
      <c r="I600" s="8"/>
      <c r="J600" s="8"/>
    </row>
    <row r="601" spans="8:10" ht="12.75">
      <c r="H601" s="8"/>
      <c r="I601" s="8"/>
      <c r="J601" s="8"/>
    </row>
    <row r="602" spans="8:10" ht="12.75">
      <c r="H602" s="8"/>
      <c r="I602" s="8"/>
      <c r="J602" s="8"/>
    </row>
    <row r="603" spans="8:10" ht="12.75">
      <c r="H603" s="8"/>
      <c r="I603" s="8"/>
      <c r="J603" s="8"/>
    </row>
    <row r="604" spans="8:10" ht="12.75">
      <c r="H604" s="8"/>
      <c r="I604" s="8"/>
      <c r="J604" s="8"/>
    </row>
    <row r="605" spans="8:10" ht="12.75">
      <c r="H605" s="8"/>
      <c r="I605" s="8"/>
      <c r="J605" s="8"/>
    </row>
    <row r="606" spans="8:10" ht="12.75">
      <c r="H606" s="8"/>
      <c r="I606" s="8"/>
      <c r="J606" s="8"/>
    </row>
    <row r="607" spans="8:10" ht="12.75">
      <c r="H607" s="8"/>
      <c r="I607" s="8"/>
      <c r="J607" s="8"/>
    </row>
    <row r="608" spans="8:10" ht="12.75">
      <c r="H608" s="8"/>
      <c r="I608" s="8"/>
      <c r="J608" s="8"/>
    </row>
    <row r="609" spans="8:10" ht="12.75">
      <c r="H609" s="8"/>
      <c r="I609" s="8"/>
      <c r="J609" s="8"/>
    </row>
    <row r="610" spans="8:10" ht="12.75">
      <c r="H610" s="8"/>
      <c r="I610" s="8"/>
      <c r="J610" s="8"/>
    </row>
    <row r="611" spans="8:10" ht="12.75">
      <c r="H611" s="8"/>
      <c r="I611" s="8"/>
      <c r="J611" s="8"/>
    </row>
    <row r="612" spans="8:10" ht="12.75">
      <c r="H612" s="8"/>
      <c r="I612" s="8"/>
      <c r="J612" s="8"/>
    </row>
    <row r="613" spans="8:10" ht="12.75">
      <c r="H613" s="8"/>
      <c r="I613" s="8"/>
      <c r="J613" s="8"/>
    </row>
    <row r="614" spans="8:10" ht="12.75">
      <c r="H614" s="8"/>
      <c r="I614" s="8"/>
      <c r="J614" s="8"/>
    </row>
    <row r="615" spans="8:10" ht="12.75">
      <c r="H615" s="8"/>
      <c r="I615" s="8"/>
      <c r="J615" s="8"/>
    </row>
    <row r="616" spans="8:10" ht="12.75">
      <c r="H616" s="8"/>
      <c r="I616" s="8"/>
      <c r="J616" s="8"/>
    </row>
    <row r="617" spans="8:10" ht="12.75">
      <c r="H617" s="8"/>
      <c r="I617" s="8"/>
      <c r="J617" s="8"/>
    </row>
    <row r="618" spans="8:10" ht="12.75">
      <c r="H618" s="8"/>
      <c r="I618" s="8"/>
      <c r="J618" s="8"/>
    </row>
    <row r="619" spans="8:10" ht="12.75">
      <c r="H619" s="8"/>
      <c r="I619" s="8"/>
      <c r="J619" s="8"/>
    </row>
    <row r="620" spans="8:10" ht="12.75">
      <c r="H620" s="8"/>
      <c r="I620" s="8"/>
      <c r="J620" s="8"/>
    </row>
    <row r="621" spans="8:10" ht="12.75">
      <c r="H621" s="8"/>
      <c r="I621" s="8"/>
      <c r="J621" s="8"/>
    </row>
    <row r="622" spans="8:10" ht="12.75">
      <c r="H622" s="8"/>
      <c r="I622" s="8"/>
      <c r="J622" s="8"/>
    </row>
    <row r="623" spans="8:10" ht="12.75">
      <c r="H623" s="8"/>
      <c r="I623" s="8"/>
      <c r="J623" s="8"/>
    </row>
    <row r="624" spans="8:10" ht="12.75">
      <c r="H624" s="8"/>
      <c r="I624" s="8"/>
      <c r="J624" s="8"/>
    </row>
    <row r="625" spans="8:10" ht="12.75">
      <c r="H625" s="8"/>
      <c r="I625" s="8"/>
      <c r="J625" s="8"/>
    </row>
    <row r="626" spans="8:10" ht="12.75">
      <c r="H626" s="8"/>
      <c r="I626" s="8"/>
      <c r="J626" s="8"/>
    </row>
    <row r="627" spans="8:10" ht="12.75">
      <c r="H627" s="8"/>
      <c r="I627" s="8"/>
      <c r="J627" s="8"/>
    </row>
    <row r="628" spans="8:10" ht="12.75">
      <c r="H628" s="8"/>
      <c r="I628" s="8"/>
      <c r="J628" s="8"/>
    </row>
    <row r="629" spans="8:10" ht="12.75">
      <c r="H629" s="8"/>
      <c r="I629" s="8"/>
      <c r="J629" s="8"/>
    </row>
    <row r="630" spans="8:10" ht="12.75">
      <c r="H630" s="8"/>
      <c r="I630" s="8"/>
      <c r="J630" s="8"/>
    </row>
    <row r="631" spans="8:10" ht="12.75">
      <c r="H631" s="8"/>
      <c r="I631" s="8"/>
      <c r="J631" s="8"/>
    </row>
    <row r="632" spans="8:10" ht="12.75">
      <c r="H632" s="8"/>
      <c r="I632" s="8"/>
      <c r="J632" s="8"/>
    </row>
    <row r="633" spans="8:10" ht="12.75">
      <c r="H633" s="8"/>
      <c r="I633" s="8"/>
      <c r="J633" s="8"/>
    </row>
    <row r="634" spans="8:10" ht="12.75">
      <c r="H634" s="8"/>
      <c r="I634" s="8"/>
      <c r="J634" s="8"/>
    </row>
    <row r="635" spans="8:10" ht="12.75">
      <c r="H635" s="8"/>
      <c r="I635" s="8"/>
      <c r="J635" s="8"/>
    </row>
    <row r="636" spans="8:10" ht="12.75">
      <c r="H636" s="8"/>
      <c r="I636" s="8"/>
      <c r="J636" s="8"/>
    </row>
    <row r="637" spans="8:10" ht="12.75">
      <c r="H637" s="8"/>
      <c r="I637" s="8"/>
      <c r="J637" s="8"/>
    </row>
    <row r="638" spans="8:10" ht="12.75">
      <c r="H638" s="8"/>
      <c r="I638" s="8"/>
      <c r="J638" s="8"/>
    </row>
    <row r="639" spans="8:10" ht="12.75">
      <c r="H639" s="8"/>
      <c r="I639" s="8"/>
      <c r="J639" s="8"/>
    </row>
    <row r="640" spans="8:10" ht="12.75">
      <c r="H640" s="8"/>
      <c r="I640" s="8"/>
      <c r="J640" s="8"/>
    </row>
    <row r="641" spans="8:10" ht="12.75">
      <c r="H641" s="8"/>
      <c r="I641" s="8"/>
      <c r="J641" s="8"/>
    </row>
    <row r="642" spans="8:10" ht="12.75">
      <c r="H642" s="8"/>
      <c r="I642" s="8"/>
      <c r="J642" s="8"/>
    </row>
    <row r="643" spans="8:10" ht="12.75">
      <c r="H643" s="8"/>
      <c r="I643" s="8"/>
      <c r="J643" s="8"/>
    </row>
    <row r="644" spans="8:10" ht="12.75">
      <c r="H644" s="8"/>
      <c r="I644" s="8"/>
      <c r="J644" s="8"/>
    </row>
    <row r="645" spans="8:10" ht="12.75">
      <c r="H645" s="8"/>
      <c r="I645" s="8"/>
      <c r="J645" s="8"/>
    </row>
    <row r="646" spans="8:10" ht="12.75">
      <c r="H646" s="8"/>
      <c r="I646" s="8"/>
      <c r="J646" s="8"/>
    </row>
    <row r="647" spans="8:10" ht="12.75">
      <c r="H647" s="8"/>
      <c r="I647" s="8"/>
      <c r="J647" s="8"/>
    </row>
    <row r="648" spans="8:10" ht="12.75">
      <c r="H648" s="8"/>
      <c r="I648" s="8"/>
      <c r="J648" s="8"/>
    </row>
    <row r="649" spans="8:10" ht="12.75">
      <c r="H649" s="8"/>
      <c r="I649" s="8"/>
      <c r="J649" s="8"/>
    </row>
    <row r="650" spans="8:10" ht="12.75">
      <c r="H650" s="8"/>
      <c r="I650" s="8"/>
      <c r="J650" s="8"/>
    </row>
    <row r="651" spans="8:10" ht="12.75">
      <c r="H651" s="8"/>
      <c r="I651" s="8"/>
      <c r="J651" s="8"/>
    </row>
    <row r="652" spans="8:10" ht="12.75">
      <c r="H652" s="8"/>
      <c r="I652" s="8"/>
      <c r="J652" s="8"/>
    </row>
    <row r="653" spans="8:10" ht="12.75">
      <c r="H653" s="8"/>
      <c r="I653" s="8"/>
      <c r="J653" s="8"/>
    </row>
    <row r="654" spans="8:10" ht="12.75">
      <c r="H654" s="8"/>
      <c r="I654" s="8"/>
      <c r="J654" s="8"/>
    </row>
    <row r="655" spans="8:10" ht="12.75">
      <c r="H655" s="8"/>
      <c r="I655" s="8"/>
      <c r="J655" s="8"/>
    </row>
    <row r="656" spans="8:10" ht="12.75">
      <c r="H656" s="8"/>
      <c r="I656" s="8"/>
      <c r="J656" s="8"/>
    </row>
    <row r="657" spans="8:10" ht="12.75">
      <c r="H657" s="8"/>
      <c r="I657" s="8"/>
      <c r="J657" s="8"/>
    </row>
    <row r="658" spans="8:10" ht="12.75">
      <c r="H658" s="8"/>
      <c r="I658" s="8"/>
      <c r="J658" s="8"/>
    </row>
    <row r="659" spans="8:10" ht="12.75">
      <c r="H659" s="8"/>
      <c r="I659" s="8"/>
      <c r="J659" s="8"/>
    </row>
    <row r="660" spans="8:10" ht="12.75">
      <c r="H660" s="8"/>
      <c r="I660" s="8"/>
      <c r="J660" s="8"/>
    </row>
    <row r="661" spans="8:10" ht="12.75">
      <c r="H661" s="8"/>
      <c r="I661" s="8"/>
      <c r="J661" s="8"/>
    </row>
    <row r="662" spans="8:10" ht="12.75">
      <c r="H662" s="8"/>
      <c r="I662" s="8"/>
      <c r="J662" s="8"/>
    </row>
    <row r="663" spans="8:10" ht="12.75">
      <c r="H663" s="8"/>
      <c r="I663" s="8"/>
      <c r="J663" s="8"/>
    </row>
    <row r="664" spans="8:10" ht="12.75">
      <c r="H664" s="8"/>
      <c r="I664" s="8"/>
      <c r="J664" s="8"/>
    </row>
    <row r="665" spans="8:10" ht="12.75">
      <c r="H665" s="8"/>
      <c r="I665" s="8"/>
      <c r="J665" s="8"/>
    </row>
    <row r="666" spans="8:10" ht="12.75">
      <c r="H666" s="8"/>
      <c r="I666" s="8"/>
      <c r="J666" s="8"/>
    </row>
  </sheetData>
  <sheetProtection/>
  <mergeCells count="28">
    <mergeCell ref="B12:G12"/>
    <mergeCell ref="A189:B189"/>
    <mergeCell ref="A214:B214"/>
    <mergeCell ref="A223:B223"/>
    <mergeCell ref="A198:B198"/>
    <mergeCell ref="A200:B200"/>
    <mergeCell ref="A201:B201"/>
    <mergeCell ref="A202:B202"/>
    <mergeCell ref="A203:B203"/>
    <mergeCell ref="A209:B209"/>
    <mergeCell ref="A233:B233"/>
    <mergeCell ref="A234:B234"/>
    <mergeCell ref="A224:B224"/>
    <mergeCell ref="A225:B225"/>
    <mergeCell ref="A226:B226"/>
    <mergeCell ref="A227:B227"/>
    <mergeCell ref="A228:B228"/>
    <mergeCell ref="A229:B229"/>
    <mergeCell ref="B8:F8"/>
    <mergeCell ref="B9:F9"/>
    <mergeCell ref="B10:F10"/>
    <mergeCell ref="A230:B230"/>
    <mergeCell ref="A231:B231"/>
    <mergeCell ref="A232:B232"/>
    <mergeCell ref="A210:B210"/>
    <mergeCell ref="A211:B211"/>
    <mergeCell ref="A212:B212"/>
    <mergeCell ref="A213:B213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="85" zoomScaleNormal="85" zoomScalePageLayoutView="0" workbookViewId="0" topLeftCell="A1">
      <selection activeCell="A29" sqref="A29"/>
    </sheetView>
  </sheetViews>
  <sheetFormatPr defaultColWidth="9.140625" defaultRowHeight="12.75"/>
  <cols>
    <col min="1" max="1" width="25.57421875" style="0" customWidth="1"/>
    <col min="2" max="2" width="45.00390625" style="0" customWidth="1"/>
    <col min="3" max="3" width="23.00390625" style="0" customWidth="1"/>
    <col min="4" max="4" width="11.7109375" style="0" customWidth="1"/>
    <col min="5" max="5" width="9.57421875" style="0" customWidth="1"/>
    <col min="6" max="6" width="10.28125" style="0" customWidth="1"/>
    <col min="7" max="9" width="10.8515625" style="0" customWidth="1"/>
  </cols>
  <sheetData>
    <row r="1" spans="1:3" ht="16.5" customHeight="1">
      <c r="A1" s="49" t="s">
        <v>122</v>
      </c>
      <c r="B1" s="49"/>
      <c r="C1" s="223"/>
    </row>
    <row r="2" spans="1:2" ht="15.75" customHeight="1">
      <c r="A2" s="49" t="s">
        <v>5</v>
      </c>
      <c r="B2" s="49"/>
    </row>
    <row r="3" spans="1:4" ht="17.25" customHeight="1">
      <c r="A3" s="49" t="s">
        <v>222</v>
      </c>
      <c r="B3" s="49"/>
      <c r="C3" s="61"/>
      <c r="D3" s="27"/>
    </row>
    <row r="4" spans="1:5" ht="28.5" customHeight="1">
      <c r="A4" s="49" t="s">
        <v>219</v>
      </c>
      <c r="B4" s="49"/>
      <c r="C4" s="49"/>
      <c r="D4" s="48"/>
      <c r="E4" s="56"/>
    </row>
    <row r="5" spans="1:5" ht="18.75" customHeight="1">
      <c r="A5" s="63" t="s">
        <v>546</v>
      </c>
      <c r="C5" s="48"/>
      <c r="D5" s="48"/>
      <c r="E5" s="48"/>
    </row>
    <row r="6" spans="4:5" ht="12.75">
      <c r="D6" s="49"/>
      <c r="E6" s="49"/>
    </row>
    <row r="7" spans="2:4" ht="12.75">
      <c r="B7" s="21" t="s">
        <v>630</v>
      </c>
      <c r="C7" s="15"/>
      <c r="D7" s="15"/>
    </row>
    <row r="8" spans="2:4" ht="12.75">
      <c r="B8" s="21" t="s">
        <v>631</v>
      </c>
      <c r="C8" s="2"/>
      <c r="D8" s="2"/>
    </row>
    <row r="9" spans="2:4" ht="12.75">
      <c r="B9" s="29" t="s">
        <v>543</v>
      </c>
      <c r="C9" s="2"/>
      <c r="D9" s="2"/>
    </row>
    <row r="10" spans="1:4" ht="12" customHeight="1">
      <c r="A10" s="22" t="s">
        <v>619</v>
      </c>
      <c r="C10" s="2"/>
      <c r="D10" s="2"/>
    </row>
    <row r="11" spans="2:4" ht="15.75" customHeight="1">
      <c r="B11" s="21" t="s">
        <v>632</v>
      </c>
      <c r="C11" s="2"/>
      <c r="D11" s="2"/>
    </row>
    <row r="13" ht="13.5" thickBot="1">
      <c r="C13" s="37" t="s">
        <v>166</v>
      </c>
    </row>
    <row r="14" spans="1:3" ht="13.5" thickBot="1">
      <c r="A14" s="24" t="s">
        <v>168</v>
      </c>
      <c r="B14" s="25" t="s">
        <v>169</v>
      </c>
      <c r="C14" s="26" t="s">
        <v>128</v>
      </c>
    </row>
    <row r="15" spans="1:3" ht="34.5" customHeight="1">
      <c r="A15" s="364" t="s">
        <v>620</v>
      </c>
      <c r="B15" s="365" t="s">
        <v>621</v>
      </c>
      <c r="C15" s="366">
        <v>-1027.5</v>
      </c>
    </row>
    <row r="16" spans="1:5" ht="30.75" customHeight="1">
      <c r="A16" s="364" t="s">
        <v>622</v>
      </c>
      <c r="B16" s="364" t="s">
        <v>248</v>
      </c>
      <c r="C16" s="366">
        <v>-1027.5</v>
      </c>
      <c r="E16" t="s">
        <v>634</v>
      </c>
    </row>
    <row r="17" spans="1:5" ht="24" customHeight="1">
      <c r="A17" s="364" t="s">
        <v>623</v>
      </c>
      <c r="B17" s="364" t="s">
        <v>624</v>
      </c>
      <c r="C17" s="366">
        <v>37831.6</v>
      </c>
      <c r="E17" t="s">
        <v>239</v>
      </c>
    </row>
    <row r="18" spans="1:3" ht="42.75" customHeight="1">
      <c r="A18" s="20" t="s">
        <v>625</v>
      </c>
      <c r="B18" s="20" t="s">
        <v>626</v>
      </c>
      <c r="C18" s="367">
        <v>37831.6</v>
      </c>
    </row>
    <row r="19" spans="1:5" ht="22.5" customHeight="1">
      <c r="A19" s="20" t="s">
        <v>627</v>
      </c>
      <c r="B19" s="364" t="s">
        <v>628</v>
      </c>
      <c r="C19" s="366">
        <v>38859.1</v>
      </c>
      <c r="E19" t="s">
        <v>633</v>
      </c>
    </row>
    <row r="20" spans="1:3" ht="48.75" customHeight="1">
      <c r="A20" s="20" t="s">
        <v>629</v>
      </c>
      <c r="B20" s="20" t="s">
        <v>249</v>
      </c>
      <c r="C20" s="367">
        <v>38859.1</v>
      </c>
    </row>
    <row r="21" spans="1:4" ht="12.75">
      <c r="A21" s="27"/>
      <c r="B21" s="28"/>
      <c r="C21" s="27"/>
      <c r="D21" s="27"/>
    </row>
    <row r="22" spans="1:8" ht="12.75">
      <c r="A22" s="162" t="s">
        <v>263</v>
      </c>
      <c r="B22" s="136"/>
      <c r="C22" s="162" t="s">
        <v>123</v>
      </c>
      <c r="D22" s="136"/>
      <c r="E22" s="136"/>
      <c r="F22" s="136"/>
      <c r="H22" s="268"/>
    </row>
    <row r="23" spans="1:4" ht="12.75">
      <c r="A23" s="368"/>
      <c r="C23" s="369"/>
      <c r="D23" s="27"/>
    </row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3"/>
  <sheetViews>
    <sheetView zoomScale="80" zoomScaleNormal="80" zoomScalePageLayoutView="0" workbookViewId="0" topLeftCell="A1">
      <selection activeCell="A2" sqref="A2:E6"/>
    </sheetView>
  </sheetViews>
  <sheetFormatPr defaultColWidth="9.140625" defaultRowHeight="12.75"/>
  <cols>
    <col min="1" max="1" width="7.28125" style="74" customWidth="1"/>
    <col min="2" max="2" width="10.140625" style="74" customWidth="1"/>
    <col min="3" max="3" width="20.8515625" style="74" customWidth="1"/>
    <col min="4" max="4" width="43.57421875" style="74" customWidth="1"/>
    <col min="5" max="5" width="13.00390625" style="74" customWidth="1"/>
    <col min="6" max="6" width="9.28125" style="74" customWidth="1"/>
    <col min="7" max="7" width="10.421875" style="74" customWidth="1"/>
    <col min="8" max="8" width="10.00390625" style="74" customWidth="1"/>
    <col min="9" max="9" width="9.421875" style="75" customWidth="1"/>
    <col min="10" max="11" width="8.28125" style="75" customWidth="1"/>
    <col min="12" max="12" width="8.140625" style="74" customWidth="1"/>
    <col min="13" max="16384" width="9.140625" style="74" customWidth="1"/>
  </cols>
  <sheetData>
    <row r="2" spans="1:12" s="75" customFormat="1" ht="12.75">
      <c r="A2" s="84"/>
      <c r="B2" s="84"/>
      <c r="C2" s="84"/>
      <c r="D2" s="76" t="s">
        <v>324</v>
      </c>
      <c r="E2" s="84"/>
      <c r="F2" s="74"/>
      <c r="G2" s="84"/>
      <c r="H2" s="84"/>
      <c r="L2" s="74"/>
    </row>
    <row r="3" spans="1:12" s="75" customFormat="1" ht="12.75">
      <c r="A3" s="84"/>
      <c r="B3" s="84"/>
      <c r="C3" s="84"/>
      <c r="D3" s="187" t="s">
        <v>325</v>
      </c>
      <c r="E3" s="84"/>
      <c r="F3" s="74"/>
      <c r="G3" s="84"/>
      <c r="H3" s="84"/>
      <c r="L3" s="74"/>
    </row>
    <row r="4" spans="1:12" s="75" customFormat="1" ht="12.75">
      <c r="A4" s="84"/>
      <c r="B4" s="84"/>
      <c r="C4" s="84"/>
      <c r="D4" s="76" t="s">
        <v>326</v>
      </c>
      <c r="E4" s="84"/>
      <c r="F4" s="74"/>
      <c r="G4" s="84"/>
      <c r="H4" s="84"/>
      <c r="L4" s="74"/>
    </row>
    <row r="5" spans="1:12" s="75" customFormat="1" ht="12.75">
      <c r="A5" s="84"/>
      <c r="B5" s="84"/>
      <c r="C5" s="84"/>
      <c r="D5" s="76" t="s">
        <v>327</v>
      </c>
      <c r="E5" s="84"/>
      <c r="F5" s="74"/>
      <c r="G5" s="84"/>
      <c r="H5" s="84"/>
      <c r="L5" s="74"/>
    </row>
    <row r="6" spans="1:12" s="75" customFormat="1" ht="12.75">
      <c r="A6" s="84"/>
      <c r="B6" s="84"/>
      <c r="C6" s="84"/>
      <c r="D6" s="76" t="s">
        <v>468</v>
      </c>
      <c r="E6" s="84"/>
      <c r="F6" s="74"/>
      <c r="G6" s="84"/>
      <c r="H6" s="84"/>
      <c r="L6" s="74"/>
    </row>
    <row r="7" spans="1:12" s="75" customFormat="1" ht="12.75">
      <c r="A7" s="76"/>
      <c r="B7" s="76"/>
      <c r="C7" s="76"/>
      <c r="D7" s="84"/>
      <c r="E7" s="84"/>
      <c r="F7" s="74"/>
      <c r="G7" s="84"/>
      <c r="H7" s="84"/>
      <c r="L7" s="74"/>
    </row>
    <row r="8" spans="1:12" s="75" customFormat="1" ht="12.75">
      <c r="A8" s="76"/>
      <c r="B8" s="76"/>
      <c r="C8" s="76"/>
      <c r="D8" s="84"/>
      <c r="E8" s="84"/>
      <c r="F8" s="74"/>
      <c r="G8" s="84"/>
      <c r="H8" s="84"/>
      <c r="L8" s="74"/>
    </row>
    <row r="9" spans="1:12" s="75" customFormat="1" ht="12.75">
      <c r="A9" s="76"/>
      <c r="B9" s="76"/>
      <c r="C9" s="76"/>
      <c r="D9" s="76"/>
      <c r="E9" s="76"/>
      <c r="F9" s="74"/>
      <c r="G9" s="84"/>
      <c r="H9" s="84"/>
      <c r="L9" s="74"/>
    </row>
    <row r="10" spans="1:12" s="75" customFormat="1" ht="15.75">
      <c r="A10" s="77"/>
      <c r="B10" s="78" t="s">
        <v>262</v>
      </c>
      <c r="C10" s="79"/>
      <c r="D10" s="80"/>
      <c r="E10" s="80"/>
      <c r="F10" s="74"/>
      <c r="G10" s="84"/>
      <c r="H10" s="84"/>
      <c r="I10" s="84"/>
      <c r="J10" s="84"/>
      <c r="K10" s="76" t="s">
        <v>324</v>
      </c>
      <c r="L10" s="61" t="s">
        <v>334</v>
      </c>
    </row>
    <row r="11" spans="1:12" s="75" customFormat="1" ht="15">
      <c r="A11" s="77"/>
      <c r="B11" s="81" t="s">
        <v>76</v>
      </c>
      <c r="C11" s="84"/>
      <c r="D11" s="84"/>
      <c r="E11" s="84"/>
      <c r="F11" s="74"/>
      <c r="G11" s="84"/>
      <c r="H11" s="84"/>
      <c r="I11" s="84"/>
      <c r="J11" s="84"/>
      <c r="K11" s="187" t="s">
        <v>325</v>
      </c>
      <c r="L11" s="49" t="s">
        <v>454</v>
      </c>
    </row>
    <row r="12" spans="1:12" s="75" customFormat="1" ht="15.75">
      <c r="A12" s="77"/>
      <c r="B12" s="78" t="s">
        <v>456</v>
      </c>
      <c r="C12" s="79"/>
      <c r="D12" s="80"/>
      <c r="E12" s="80"/>
      <c r="F12" s="74"/>
      <c r="G12" s="84"/>
      <c r="H12" s="84"/>
      <c r="I12" s="84"/>
      <c r="J12" s="84"/>
      <c r="K12" s="76" t="s">
        <v>326</v>
      </c>
      <c r="L12" s="49" t="s">
        <v>455</v>
      </c>
    </row>
    <row r="13" spans="1:12" s="75" customFormat="1" ht="12.75" customHeight="1">
      <c r="A13" s="82"/>
      <c r="B13" s="83"/>
      <c r="C13" s="84"/>
      <c r="D13" s="85"/>
      <c r="E13" s="85" t="s">
        <v>27</v>
      </c>
      <c r="F13" s="74"/>
      <c r="G13" s="84"/>
      <c r="H13" s="84"/>
      <c r="I13" s="84"/>
      <c r="J13" s="84"/>
      <c r="K13" s="76"/>
      <c r="L13" s="49" t="s">
        <v>467</v>
      </c>
    </row>
    <row r="14" spans="1:12" s="75" customFormat="1" ht="29.25" customHeight="1">
      <c r="A14" s="248" t="s">
        <v>127</v>
      </c>
      <c r="B14" s="375" t="s">
        <v>300</v>
      </c>
      <c r="C14" s="375"/>
      <c r="D14" s="246" t="s">
        <v>237</v>
      </c>
      <c r="E14" s="247" t="s">
        <v>82</v>
      </c>
      <c r="F14" s="74"/>
      <c r="G14" s="84"/>
      <c r="H14" s="76"/>
      <c r="I14" s="76"/>
      <c r="J14" s="76"/>
      <c r="K14" s="76"/>
      <c r="L14" s="76"/>
    </row>
    <row r="15" spans="1:12" s="75" customFormat="1" ht="39.75" customHeight="1">
      <c r="A15" s="257"/>
      <c r="B15" s="258" t="s">
        <v>301</v>
      </c>
      <c r="C15" s="259" t="s">
        <v>302</v>
      </c>
      <c r="D15" s="260"/>
      <c r="E15" s="261"/>
      <c r="F15" s="74"/>
      <c r="G15" s="84"/>
      <c r="H15" s="77"/>
      <c r="I15" s="78" t="s">
        <v>262</v>
      </c>
      <c r="J15" s="79"/>
      <c r="K15" s="80"/>
      <c r="L15" s="80"/>
    </row>
    <row r="16" spans="1:12" s="75" customFormat="1" ht="28.5" customHeight="1">
      <c r="A16" s="88" t="s">
        <v>238</v>
      </c>
      <c r="B16" s="89"/>
      <c r="C16" s="90" t="s">
        <v>28</v>
      </c>
      <c r="D16" s="91" t="s">
        <v>239</v>
      </c>
      <c r="E16" s="92">
        <f>E17+E27+E29+E32+E37+E44+E47+E65</f>
        <v>35050</v>
      </c>
      <c r="F16" s="74"/>
      <c r="G16" s="84"/>
      <c r="H16" s="77"/>
      <c r="I16" s="81" t="s">
        <v>76</v>
      </c>
      <c r="J16" s="84"/>
      <c r="K16" s="84"/>
      <c r="L16" s="84"/>
    </row>
    <row r="17" spans="1:12" s="75" customFormat="1" ht="36.75" customHeight="1">
      <c r="A17" s="94" t="s">
        <v>240</v>
      </c>
      <c r="B17" s="95"/>
      <c r="C17" s="96" t="s">
        <v>29</v>
      </c>
      <c r="D17" s="97" t="s">
        <v>241</v>
      </c>
      <c r="E17" s="98">
        <f>E18+E24</f>
        <v>29400</v>
      </c>
      <c r="F17" s="74"/>
      <c r="G17" s="84"/>
      <c r="H17" s="77"/>
      <c r="I17" s="78" t="s">
        <v>456</v>
      </c>
      <c r="J17" s="79"/>
      <c r="K17" s="80"/>
      <c r="L17" s="80"/>
    </row>
    <row r="18" spans="1:7" s="75" customFormat="1" ht="36" customHeight="1">
      <c r="A18" s="94" t="s">
        <v>242</v>
      </c>
      <c r="B18" s="100"/>
      <c r="C18" s="90" t="s">
        <v>72</v>
      </c>
      <c r="D18" s="97" t="s">
        <v>71</v>
      </c>
      <c r="E18" s="98">
        <f>E19+E20+E21+E22+E23</f>
        <v>12900</v>
      </c>
      <c r="F18" s="74"/>
      <c r="G18" s="84"/>
    </row>
    <row r="19" spans="1:7" s="75" customFormat="1" ht="47.25" customHeight="1">
      <c r="A19" s="102" t="s">
        <v>223</v>
      </c>
      <c r="B19" s="237">
        <v>182</v>
      </c>
      <c r="C19" s="103" t="s">
        <v>291</v>
      </c>
      <c r="D19" s="104" t="s">
        <v>73</v>
      </c>
      <c r="E19" s="105">
        <v>9700</v>
      </c>
      <c r="F19" s="74"/>
      <c r="G19" s="84"/>
    </row>
    <row r="20" spans="1:7" s="75" customFormat="1" ht="51" customHeight="1">
      <c r="A20" s="102" t="s">
        <v>285</v>
      </c>
      <c r="B20" s="237">
        <v>182</v>
      </c>
      <c r="C20" s="103" t="s">
        <v>292</v>
      </c>
      <c r="D20" s="104" t="s">
        <v>343</v>
      </c>
      <c r="E20" s="105">
        <v>0</v>
      </c>
      <c r="F20" s="74"/>
      <c r="G20" s="84"/>
    </row>
    <row r="21" spans="1:7" s="75" customFormat="1" ht="55.5" customHeight="1">
      <c r="A21" s="102" t="s">
        <v>310</v>
      </c>
      <c r="B21" s="237">
        <v>182</v>
      </c>
      <c r="C21" s="103" t="s">
        <v>293</v>
      </c>
      <c r="D21" s="104" t="s">
        <v>295</v>
      </c>
      <c r="E21" s="135">
        <v>3000</v>
      </c>
      <c r="F21" s="74"/>
      <c r="G21" s="84"/>
    </row>
    <row r="22" spans="1:7" s="75" customFormat="1" ht="60.75" customHeight="1">
      <c r="A22" s="102" t="s">
        <v>311</v>
      </c>
      <c r="B22" s="237">
        <v>182</v>
      </c>
      <c r="C22" s="103" t="s">
        <v>294</v>
      </c>
      <c r="D22" s="104" t="s">
        <v>344</v>
      </c>
      <c r="E22" s="135">
        <f>600-600</f>
        <v>0</v>
      </c>
      <c r="F22" s="74"/>
      <c r="G22" s="84"/>
    </row>
    <row r="23" spans="1:7" s="75" customFormat="1" ht="34.5" customHeight="1">
      <c r="A23" s="102" t="s">
        <v>357</v>
      </c>
      <c r="B23" s="237">
        <v>182</v>
      </c>
      <c r="C23" s="103" t="s">
        <v>356</v>
      </c>
      <c r="D23" s="104" t="s">
        <v>355</v>
      </c>
      <c r="E23" s="135">
        <v>200</v>
      </c>
      <c r="F23" s="74"/>
      <c r="G23" s="84"/>
    </row>
    <row r="24" spans="1:7" s="75" customFormat="1" ht="38.25" customHeight="1">
      <c r="A24" s="94" t="s">
        <v>150</v>
      </c>
      <c r="B24" s="100"/>
      <c r="C24" s="96" t="s">
        <v>30</v>
      </c>
      <c r="D24" s="97" t="s">
        <v>243</v>
      </c>
      <c r="E24" s="98">
        <f>E25+E26</f>
        <v>16500</v>
      </c>
      <c r="F24" s="74"/>
      <c r="G24" s="84"/>
    </row>
    <row r="25" spans="1:7" s="75" customFormat="1" ht="48.75" customHeight="1">
      <c r="A25" s="102" t="s">
        <v>152</v>
      </c>
      <c r="B25" s="237">
        <v>182</v>
      </c>
      <c r="C25" s="103" t="s">
        <v>358</v>
      </c>
      <c r="D25" s="104" t="s">
        <v>243</v>
      </c>
      <c r="E25" s="105">
        <v>16500</v>
      </c>
      <c r="F25" s="74"/>
      <c r="G25" s="84"/>
    </row>
    <row r="26" spans="1:7" s="75" customFormat="1" ht="36">
      <c r="A26" s="102" t="s">
        <v>153</v>
      </c>
      <c r="B26" s="237">
        <v>182</v>
      </c>
      <c r="C26" s="103" t="s">
        <v>296</v>
      </c>
      <c r="D26" s="104" t="s">
        <v>345</v>
      </c>
      <c r="E26" s="105">
        <v>0</v>
      </c>
      <c r="F26" s="74"/>
      <c r="G26" s="84"/>
    </row>
    <row r="27" spans="1:7" s="75" customFormat="1" ht="29.25" customHeight="1">
      <c r="A27" s="94" t="s">
        <v>244</v>
      </c>
      <c r="B27" s="95"/>
      <c r="C27" s="96" t="s">
        <v>31</v>
      </c>
      <c r="D27" s="97" t="s">
        <v>245</v>
      </c>
      <c r="E27" s="107">
        <f>E28</f>
        <v>3600</v>
      </c>
      <c r="F27" s="74"/>
      <c r="G27" s="84"/>
    </row>
    <row r="28" spans="1:7" s="75" customFormat="1" ht="75.75" customHeight="1">
      <c r="A28" s="108" t="s">
        <v>246</v>
      </c>
      <c r="B28" s="95">
        <v>182</v>
      </c>
      <c r="C28" s="103" t="s">
        <v>32</v>
      </c>
      <c r="D28" s="109" t="s">
        <v>98</v>
      </c>
      <c r="E28" s="134">
        <v>3600</v>
      </c>
      <c r="F28" s="74"/>
      <c r="G28" s="84"/>
    </row>
    <row r="29" spans="1:7" s="75" customFormat="1" ht="44.25" customHeight="1">
      <c r="A29" s="94" t="s">
        <v>131</v>
      </c>
      <c r="B29" s="95"/>
      <c r="C29" s="96" t="s">
        <v>33</v>
      </c>
      <c r="D29" s="97" t="s">
        <v>250</v>
      </c>
      <c r="E29" s="107">
        <f>E30</f>
        <v>0</v>
      </c>
      <c r="F29" s="74"/>
      <c r="G29" s="84"/>
    </row>
    <row r="30" spans="1:7" s="75" customFormat="1" ht="25.5" customHeight="1">
      <c r="A30" s="112" t="s">
        <v>157</v>
      </c>
      <c r="B30" s="95"/>
      <c r="C30" s="90" t="s">
        <v>99</v>
      </c>
      <c r="D30" s="113" t="s">
        <v>251</v>
      </c>
      <c r="E30" s="110">
        <f>E31</f>
        <v>0</v>
      </c>
      <c r="F30" s="74"/>
      <c r="G30" s="84"/>
    </row>
    <row r="31" spans="1:7" s="75" customFormat="1" ht="30" customHeight="1">
      <c r="A31" s="114" t="s">
        <v>231</v>
      </c>
      <c r="B31" s="95">
        <v>182</v>
      </c>
      <c r="C31" s="103" t="s">
        <v>34</v>
      </c>
      <c r="D31" s="109" t="s">
        <v>100</v>
      </c>
      <c r="E31" s="110">
        <v>0</v>
      </c>
      <c r="F31" s="74"/>
      <c r="G31" s="84"/>
    </row>
    <row r="32" spans="1:7" s="75" customFormat="1" ht="62.25" customHeight="1">
      <c r="A32" s="94" t="s">
        <v>141</v>
      </c>
      <c r="B32" s="95"/>
      <c r="C32" s="90" t="s">
        <v>35</v>
      </c>
      <c r="D32" s="97" t="s">
        <v>252</v>
      </c>
      <c r="E32" s="107">
        <f>E33+E35</f>
        <v>250</v>
      </c>
      <c r="F32" s="74"/>
      <c r="G32" s="84"/>
    </row>
    <row r="33" spans="1:7" s="75" customFormat="1" ht="51.75" customHeight="1">
      <c r="A33" s="112" t="s">
        <v>158</v>
      </c>
      <c r="B33" s="95"/>
      <c r="C33" s="90" t="s">
        <v>36</v>
      </c>
      <c r="D33" s="113" t="s">
        <v>37</v>
      </c>
      <c r="E33" s="110">
        <f>E34</f>
        <v>250</v>
      </c>
      <c r="F33" s="74"/>
      <c r="G33" s="84"/>
    </row>
    <row r="34" spans="1:7" s="75" customFormat="1" ht="91.5" customHeight="1">
      <c r="A34" s="102" t="s">
        <v>253</v>
      </c>
      <c r="B34" s="95">
        <v>978</v>
      </c>
      <c r="C34" s="103" t="s">
        <v>38</v>
      </c>
      <c r="D34" s="109" t="s">
        <v>101</v>
      </c>
      <c r="E34" s="135">
        <v>250</v>
      </c>
      <c r="F34" s="74"/>
      <c r="G34" s="84"/>
    </row>
    <row r="35" spans="1:7" s="75" customFormat="1" ht="93.75" customHeight="1">
      <c r="A35" s="112" t="s">
        <v>232</v>
      </c>
      <c r="B35" s="95"/>
      <c r="C35" s="90" t="s">
        <v>102</v>
      </c>
      <c r="D35" s="115" t="s">
        <v>359</v>
      </c>
      <c r="E35" s="110">
        <f>E36</f>
        <v>0</v>
      </c>
      <c r="F35" s="74"/>
      <c r="G35" s="84"/>
    </row>
    <row r="36" spans="1:7" s="75" customFormat="1" ht="105.75" customHeight="1">
      <c r="A36" s="108" t="s">
        <v>254</v>
      </c>
      <c r="B36" s="95">
        <v>978</v>
      </c>
      <c r="C36" s="103" t="s">
        <v>107</v>
      </c>
      <c r="D36" s="116" t="s">
        <v>288</v>
      </c>
      <c r="E36" s="135">
        <v>0</v>
      </c>
      <c r="F36" s="74"/>
      <c r="G36" s="84"/>
    </row>
    <row r="37" spans="1:7" s="75" customFormat="1" ht="51" customHeight="1">
      <c r="A37" s="94" t="s">
        <v>142</v>
      </c>
      <c r="B37" s="95"/>
      <c r="C37" s="90" t="s">
        <v>39</v>
      </c>
      <c r="D37" s="97" t="s">
        <v>360</v>
      </c>
      <c r="E37" s="107">
        <f>E38+E40</f>
        <v>0</v>
      </c>
      <c r="F37" s="74"/>
      <c r="G37" s="84"/>
    </row>
    <row r="38" spans="1:7" s="75" customFormat="1" ht="29.25" customHeight="1">
      <c r="A38" s="112" t="s">
        <v>159</v>
      </c>
      <c r="B38" s="95"/>
      <c r="C38" s="90" t="s">
        <v>457</v>
      </c>
      <c r="D38" s="113" t="s">
        <v>458</v>
      </c>
      <c r="E38" s="110">
        <v>0</v>
      </c>
      <c r="F38" s="74"/>
      <c r="G38" s="84"/>
    </row>
    <row r="39" spans="1:7" s="75" customFormat="1" ht="60.75" customHeight="1">
      <c r="A39" s="102" t="s">
        <v>459</v>
      </c>
      <c r="B39" s="95">
        <v>978</v>
      </c>
      <c r="C39" s="103" t="s">
        <v>460</v>
      </c>
      <c r="D39" s="118" t="s">
        <v>461</v>
      </c>
      <c r="E39" s="107"/>
      <c r="F39" s="74"/>
      <c r="G39" s="84"/>
    </row>
    <row r="40" spans="1:7" s="75" customFormat="1" ht="28.5" customHeight="1">
      <c r="A40" s="112" t="s">
        <v>179</v>
      </c>
      <c r="B40" s="95"/>
      <c r="C40" s="90" t="s">
        <v>361</v>
      </c>
      <c r="D40" s="113" t="s">
        <v>362</v>
      </c>
      <c r="E40" s="107">
        <f>E41</f>
        <v>0</v>
      </c>
      <c r="F40" s="74"/>
      <c r="G40" s="84"/>
    </row>
    <row r="41" spans="1:7" s="75" customFormat="1" ht="53.25" customHeight="1">
      <c r="A41" s="112" t="s">
        <v>180</v>
      </c>
      <c r="B41" s="95"/>
      <c r="C41" s="90" t="s">
        <v>363</v>
      </c>
      <c r="D41" s="117" t="s">
        <v>364</v>
      </c>
      <c r="E41" s="110">
        <f>E42+E43</f>
        <v>0</v>
      </c>
      <c r="F41" s="74"/>
      <c r="G41" s="84"/>
    </row>
    <row r="42" spans="1:7" s="75" customFormat="1" ht="88.5" customHeight="1">
      <c r="A42" s="102" t="s">
        <v>181</v>
      </c>
      <c r="B42" s="95">
        <v>867</v>
      </c>
      <c r="C42" s="103" t="s">
        <v>365</v>
      </c>
      <c r="D42" s="109" t="s">
        <v>103</v>
      </c>
      <c r="E42" s="135">
        <v>0</v>
      </c>
      <c r="F42" s="74"/>
      <c r="G42" s="84"/>
    </row>
    <row r="43" spans="1:7" s="75" customFormat="1" ht="49.5" customHeight="1">
      <c r="A43" s="102" t="s">
        <v>462</v>
      </c>
      <c r="B43" s="95">
        <v>978</v>
      </c>
      <c r="C43" s="103" t="s">
        <v>367</v>
      </c>
      <c r="D43" s="118" t="s">
        <v>366</v>
      </c>
      <c r="E43" s="105">
        <v>0</v>
      </c>
      <c r="F43" s="74"/>
      <c r="G43" s="84"/>
    </row>
    <row r="44" spans="1:7" s="75" customFormat="1" ht="28.5" customHeight="1">
      <c r="A44" s="94" t="s">
        <v>132</v>
      </c>
      <c r="B44" s="95"/>
      <c r="C44" s="90" t="s">
        <v>40</v>
      </c>
      <c r="D44" s="97" t="s">
        <v>255</v>
      </c>
      <c r="E44" s="107">
        <v>0</v>
      </c>
      <c r="F44" s="74"/>
      <c r="G44" s="84"/>
    </row>
    <row r="45" spans="1:7" s="75" customFormat="1" ht="19.5" customHeight="1">
      <c r="A45" s="112" t="s">
        <v>161</v>
      </c>
      <c r="B45" s="95"/>
      <c r="C45" s="90" t="s">
        <v>41</v>
      </c>
      <c r="D45" s="113" t="s">
        <v>256</v>
      </c>
      <c r="E45" s="110">
        <v>0</v>
      </c>
      <c r="F45" s="74"/>
      <c r="G45" s="84"/>
    </row>
    <row r="46" spans="1:7" s="75" customFormat="1" ht="63.75" customHeight="1">
      <c r="A46" s="102" t="s">
        <v>261</v>
      </c>
      <c r="B46" s="95">
        <v>978</v>
      </c>
      <c r="C46" s="103" t="s">
        <v>42</v>
      </c>
      <c r="D46" s="104" t="s">
        <v>64</v>
      </c>
      <c r="E46" s="105">
        <v>0</v>
      </c>
      <c r="F46" s="74"/>
      <c r="G46" s="84"/>
    </row>
    <row r="47" spans="1:7" s="75" customFormat="1" ht="27.75" customHeight="1">
      <c r="A47" s="94" t="s">
        <v>133</v>
      </c>
      <c r="B47" s="95"/>
      <c r="C47" s="96" t="s">
        <v>43</v>
      </c>
      <c r="D47" s="97" t="s">
        <v>257</v>
      </c>
      <c r="E47" s="107">
        <f>E48+E51+E53+E55+E57</f>
        <v>1800</v>
      </c>
      <c r="F47" s="74"/>
      <c r="G47" s="84"/>
    </row>
    <row r="48" spans="1:7" s="75" customFormat="1" ht="88.5" customHeight="1">
      <c r="A48" s="94" t="s">
        <v>156</v>
      </c>
      <c r="B48" s="250" t="s">
        <v>328</v>
      </c>
      <c r="C48" s="96" t="s">
        <v>44</v>
      </c>
      <c r="D48" s="119" t="s">
        <v>65</v>
      </c>
      <c r="E48" s="98">
        <f>E49+E50</f>
        <v>600</v>
      </c>
      <c r="F48" s="74"/>
      <c r="G48" s="84"/>
    </row>
    <row r="49" spans="1:7" s="75" customFormat="1" ht="69.75" customHeight="1">
      <c r="A49" s="272" t="s">
        <v>353</v>
      </c>
      <c r="B49" s="303">
        <v>182</v>
      </c>
      <c r="C49" s="103" t="s">
        <v>44</v>
      </c>
      <c r="D49" s="104" t="s">
        <v>65</v>
      </c>
      <c r="E49" s="105">
        <v>600</v>
      </c>
      <c r="F49" s="74"/>
      <c r="G49" s="84"/>
    </row>
    <row r="50" spans="1:7" s="75" customFormat="1" ht="69.75" customHeight="1">
      <c r="A50" s="272" t="s">
        <v>354</v>
      </c>
      <c r="B50" s="303">
        <v>188</v>
      </c>
      <c r="C50" s="103" t="s">
        <v>44</v>
      </c>
      <c r="D50" s="104" t="s">
        <v>65</v>
      </c>
      <c r="E50" s="105">
        <v>0</v>
      </c>
      <c r="F50" s="74"/>
      <c r="G50" s="84"/>
    </row>
    <row r="51" spans="1:7" s="75" customFormat="1" ht="54" customHeight="1">
      <c r="A51" s="94" t="s">
        <v>164</v>
      </c>
      <c r="B51" s="95"/>
      <c r="C51" s="96" t="s">
        <v>45</v>
      </c>
      <c r="D51" s="97" t="s">
        <v>258</v>
      </c>
      <c r="E51" s="107">
        <v>0</v>
      </c>
      <c r="F51" s="74"/>
      <c r="G51" s="84"/>
    </row>
    <row r="52" spans="1:7" s="75" customFormat="1" ht="69.75" customHeight="1">
      <c r="A52" s="102" t="s">
        <v>165</v>
      </c>
      <c r="B52" s="95">
        <v>182</v>
      </c>
      <c r="C52" s="103" t="s">
        <v>46</v>
      </c>
      <c r="D52" s="104" t="s">
        <v>19</v>
      </c>
      <c r="E52" s="134">
        <v>0</v>
      </c>
      <c r="F52" s="74"/>
      <c r="G52" s="84"/>
    </row>
    <row r="53" spans="1:7" s="75" customFormat="1" ht="67.5" customHeight="1">
      <c r="A53" s="94" t="s">
        <v>259</v>
      </c>
      <c r="B53" s="95"/>
      <c r="C53" s="96" t="s">
        <v>47</v>
      </c>
      <c r="D53" s="97" t="s">
        <v>66</v>
      </c>
      <c r="E53" s="107">
        <v>0</v>
      </c>
      <c r="F53" s="74"/>
      <c r="G53" s="84"/>
    </row>
    <row r="54" spans="1:7" s="75" customFormat="1" ht="94.5" customHeight="1">
      <c r="A54" s="108" t="s">
        <v>260</v>
      </c>
      <c r="B54" s="250" t="s">
        <v>329</v>
      </c>
      <c r="C54" s="103" t="s">
        <v>48</v>
      </c>
      <c r="D54" s="104" t="s">
        <v>67</v>
      </c>
      <c r="E54" s="134">
        <v>0</v>
      </c>
      <c r="F54" s="74"/>
      <c r="G54" s="84"/>
    </row>
    <row r="55" spans="1:7" s="75" customFormat="1" ht="52.5" customHeight="1">
      <c r="A55" s="94" t="s">
        <v>0</v>
      </c>
      <c r="B55" s="95"/>
      <c r="C55" s="96" t="s">
        <v>304</v>
      </c>
      <c r="D55" s="97" t="s">
        <v>330</v>
      </c>
      <c r="E55" s="107">
        <f>E56</f>
        <v>500</v>
      </c>
      <c r="F55" s="74"/>
      <c r="G55" s="84"/>
    </row>
    <row r="56" spans="1:7" s="75" customFormat="1" ht="97.5" customHeight="1">
      <c r="A56" s="108" t="s">
        <v>331</v>
      </c>
      <c r="B56" s="318">
        <v>978</v>
      </c>
      <c r="C56" s="103" t="s">
        <v>305</v>
      </c>
      <c r="D56" s="236" t="s">
        <v>332</v>
      </c>
      <c r="E56" s="134">
        <v>500</v>
      </c>
      <c r="F56" s="74"/>
      <c r="G56" s="84"/>
    </row>
    <row r="57" spans="1:7" s="75" customFormat="1" ht="48.75" customHeight="1">
      <c r="A57" s="94" t="s">
        <v>306</v>
      </c>
      <c r="B57" s="95"/>
      <c r="C57" s="96" t="s">
        <v>68</v>
      </c>
      <c r="D57" s="97" t="s">
        <v>1</v>
      </c>
      <c r="E57" s="107">
        <f>E58</f>
        <v>700</v>
      </c>
      <c r="F57" s="74"/>
      <c r="G57" s="84"/>
    </row>
    <row r="58" spans="1:7" s="75" customFormat="1" ht="95.25" customHeight="1">
      <c r="A58" s="94" t="s">
        <v>307</v>
      </c>
      <c r="B58" s="95"/>
      <c r="C58" s="96" t="s">
        <v>49</v>
      </c>
      <c r="D58" s="97" t="s">
        <v>69</v>
      </c>
      <c r="E58" s="107">
        <f>E59+E64</f>
        <v>700</v>
      </c>
      <c r="F58" s="74"/>
      <c r="G58" s="84"/>
    </row>
    <row r="59" spans="1:7" s="75" customFormat="1" ht="69.75" customHeight="1">
      <c r="A59" s="300" t="s">
        <v>308</v>
      </c>
      <c r="B59" s="301" t="s">
        <v>463</v>
      </c>
      <c r="C59" s="90" t="s">
        <v>50</v>
      </c>
      <c r="D59" s="302" t="s">
        <v>333</v>
      </c>
      <c r="E59" s="253">
        <f>SUM(E60:E63)</f>
        <v>650</v>
      </c>
      <c r="F59" s="74"/>
      <c r="G59" s="84"/>
    </row>
    <row r="60" spans="1:7" s="75" customFormat="1" ht="68.25" customHeight="1">
      <c r="A60" s="108" t="s">
        <v>349</v>
      </c>
      <c r="B60" s="270" t="s">
        <v>348</v>
      </c>
      <c r="C60" s="103" t="s">
        <v>50</v>
      </c>
      <c r="D60" s="109" t="s">
        <v>333</v>
      </c>
      <c r="E60" s="135">
        <v>600</v>
      </c>
      <c r="F60" s="74"/>
      <c r="G60" s="84"/>
    </row>
    <row r="61" spans="1:7" s="75" customFormat="1" ht="68.25" customHeight="1">
      <c r="A61" s="108" t="s">
        <v>350</v>
      </c>
      <c r="B61" s="270" t="s">
        <v>346</v>
      </c>
      <c r="C61" s="103" t="s">
        <v>50</v>
      </c>
      <c r="D61" s="109" t="s">
        <v>333</v>
      </c>
      <c r="E61" s="135">
        <v>30</v>
      </c>
      <c r="F61" s="74"/>
      <c r="G61" s="84"/>
    </row>
    <row r="62" spans="1:7" s="75" customFormat="1" ht="75.75" customHeight="1">
      <c r="A62" s="108" t="s">
        <v>351</v>
      </c>
      <c r="B62" s="270" t="s">
        <v>347</v>
      </c>
      <c r="C62" s="103" t="s">
        <v>50</v>
      </c>
      <c r="D62" s="109" t="s">
        <v>333</v>
      </c>
      <c r="E62" s="135">
        <v>20</v>
      </c>
      <c r="F62" s="74"/>
      <c r="G62" s="84"/>
    </row>
    <row r="63" spans="1:7" s="75" customFormat="1" ht="69" customHeight="1">
      <c r="A63" s="108" t="s">
        <v>352</v>
      </c>
      <c r="B63" s="270" t="s">
        <v>464</v>
      </c>
      <c r="C63" s="103" t="s">
        <v>50</v>
      </c>
      <c r="D63" s="109" t="s">
        <v>333</v>
      </c>
      <c r="E63" s="135">
        <v>0</v>
      </c>
      <c r="F63" s="74"/>
      <c r="G63" s="84"/>
    </row>
    <row r="64" spans="1:7" s="75" customFormat="1" ht="80.25" customHeight="1">
      <c r="A64" s="300" t="s">
        <v>309</v>
      </c>
      <c r="B64" s="301" t="s">
        <v>347</v>
      </c>
      <c r="C64" s="90" t="s">
        <v>51</v>
      </c>
      <c r="D64" s="302" t="s">
        <v>290</v>
      </c>
      <c r="E64" s="98">
        <v>50</v>
      </c>
      <c r="F64" s="74"/>
      <c r="G64" s="84"/>
    </row>
    <row r="65" spans="1:7" s="75" customFormat="1" ht="27" customHeight="1">
      <c r="A65" s="94" t="s">
        <v>2</v>
      </c>
      <c r="B65" s="95"/>
      <c r="C65" s="96" t="s">
        <v>52</v>
      </c>
      <c r="D65" s="97" t="s">
        <v>3</v>
      </c>
      <c r="E65" s="107">
        <f>E66+E68</f>
        <v>0</v>
      </c>
      <c r="F65" s="74"/>
      <c r="G65" s="84"/>
    </row>
    <row r="66" spans="1:7" s="75" customFormat="1" ht="22.5" customHeight="1">
      <c r="A66" s="94" t="s">
        <v>4</v>
      </c>
      <c r="B66" s="95"/>
      <c r="C66" s="96" t="s">
        <v>53</v>
      </c>
      <c r="D66" s="97" t="s">
        <v>7</v>
      </c>
      <c r="E66" s="107">
        <v>0</v>
      </c>
      <c r="F66" s="74"/>
      <c r="G66" s="84"/>
    </row>
    <row r="67" spans="1:7" s="75" customFormat="1" ht="52.5" customHeight="1">
      <c r="A67" s="112" t="s">
        <v>8</v>
      </c>
      <c r="B67" s="120">
        <v>978</v>
      </c>
      <c r="C67" s="121" t="s">
        <v>54</v>
      </c>
      <c r="D67" s="109" t="s">
        <v>267</v>
      </c>
      <c r="E67" s="105">
        <v>0</v>
      </c>
      <c r="F67" s="74"/>
      <c r="G67" s="84"/>
    </row>
    <row r="68" spans="1:7" s="75" customFormat="1" ht="22.5" customHeight="1">
      <c r="A68" s="94" t="s">
        <v>9</v>
      </c>
      <c r="B68" s="95"/>
      <c r="C68" s="96" t="s">
        <v>55</v>
      </c>
      <c r="D68" s="97" t="s">
        <v>10</v>
      </c>
      <c r="E68" s="107">
        <v>0</v>
      </c>
      <c r="F68" s="74"/>
      <c r="G68" s="84"/>
    </row>
    <row r="69" spans="1:7" s="75" customFormat="1" ht="54.75" customHeight="1">
      <c r="A69" s="112" t="s">
        <v>11</v>
      </c>
      <c r="B69" s="95">
        <v>978</v>
      </c>
      <c r="C69" s="103" t="s">
        <v>56</v>
      </c>
      <c r="D69" s="104" t="s">
        <v>20</v>
      </c>
      <c r="E69" s="124">
        <v>0</v>
      </c>
      <c r="F69" s="74"/>
      <c r="G69" s="84"/>
    </row>
    <row r="70" spans="1:7" s="75" customFormat="1" ht="31.5" customHeight="1">
      <c r="A70" s="122" t="s">
        <v>12</v>
      </c>
      <c r="B70" s="100"/>
      <c r="C70" s="96" t="s">
        <v>57</v>
      </c>
      <c r="D70" s="123" t="s">
        <v>13</v>
      </c>
      <c r="E70" s="107">
        <f>E71+E83+E85</f>
        <v>2781.6</v>
      </c>
      <c r="F70" s="74"/>
      <c r="G70" s="84"/>
    </row>
    <row r="71" spans="1:7" s="75" customFormat="1" ht="50.25" customHeight="1">
      <c r="A71" s="94" t="s">
        <v>240</v>
      </c>
      <c r="B71" s="100"/>
      <c r="C71" s="96" t="s">
        <v>104</v>
      </c>
      <c r="D71" s="97" t="s">
        <v>70</v>
      </c>
      <c r="E71" s="107">
        <f>E72+E74+E76</f>
        <v>2781.6</v>
      </c>
      <c r="F71" s="74"/>
      <c r="G71" s="84"/>
    </row>
    <row r="72" spans="1:7" s="75" customFormat="1" ht="21" customHeight="1">
      <c r="A72" s="86" t="s">
        <v>146</v>
      </c>
      <c r="B72" s="100"/>
      <c r="C72" s="96" t="s">
        <v>113</v>
      </c>
      <c r="D72" s="97" t="s">
        <v>114</v>
      </c>
      <c r="E72" s="107">
        <v>0</v>
      </c>
      <c r="F72" s="74"/>
      <c r="G72" s="84"/>
    </row>
    <row r="73" spans="1:7" s="75" customFormat="1" ht="56.25" customHeight="1">
      <c r="A73" s="108" t="s">
        <v>144</v>
      </c>
      <c r="B73" s="95">
        <v>978</v>
      </c>
      <c r="C73" s="103" t="s">
        <v>115</v>
      </c>
      <c r="D73" s="104" t="s">
        <v>116</v>
      </c>
      <c r="E73" s="224">
        <v>0</v>
      </c>
      <c r="F73" s="74"/>
      <c r="G73" s="84"/>
    </row>
    <row r="74" spans="1:7" s="75" customFormat="1" ht="46.5" customHeight="1">
      <c r="A74" s="94" t="s">
        <v>59</v>
      </c>
      <c r="B74" s="95"/>
      <c r="C74" s="96" t="s">
        <v>58</v>
      </c>
      <c r="D74" s="97" t="s">
        <v>368</v>
      </c>
      <c r="E74" s="107">
        <v>0</v>
      </c>
      <c r="F74" s="74"/>
      <c r="G74" s="84"/>
    </row>
    <row r="75" spans="1:7" s="75" customFormat="1" ht="59.25" customHeight="1">
      <c r="A75" s="112" t="s">
        <v>152</v>
      </c>
      <c r="B75" s="95">
        <v>978</v>
      </c>
      <c r="C75" s="90" t="s">
        <v>105</v>
      </c>
      <c r="D75" s="104" t="s">
        <v>106</v>
      </c>
      <c r="E75" s="224">
        <v>0</v>
      </c>
      <c r="F75" s="74"/>
      <c r="G75" s="84"/>
    </row>
    <row r="76" spans="1:7" s="75" customFormat="1" ht="47.25" customHeight="1">
      <c r="A76" s="94" t="s">
        <v>117</v>
      </c>
      <c r="B76" s="95"/>
      <c r="C76" s="96" t="s">
        <v>60</v>
      </c>
      <c r="D76" s="97" t="s">
        <v>108</v>
      </c>
      <c r="E76" s="107">
        <f>E77+E80</f>
        <v>2781.6</v>
      </c>
      <c r="F76" s="74"/>
      <c r="G76" s="84"/>
    </row>
    <row r="77" spans="1:7" s="75" customFormat="1" ht="80.25" customHeight="1">
      <c r="A77" s="343" t="s">
        <v>189</v>
      </c>
      <c r="B77" s="187"/>
      <c r="C77" s="90" t="s">
        <v>110</v>
      </c>
      <c r="D77" s="97" t="s">
        <v>109</v>
      </c>
      <c r="E77" s="110">
        <f>E78+E79</f>
        <v>1237.8</v>
      </c>
      <c r="F77" s="74"/>
      <c r="G77" s="84"/>
    </row>
    <row r="78" spans="1:7" s="75" customFormat="1" ht="81.75" customHeight="1">
      <c r="A78" s="108" t="s">
        <v>220</v>
      </c>
      <c r="B78" s="95">
        <v>978</v>
      </c>
      <c r="C78" s="90" t="s">
        <v>79</v>
      </c>
      <c r="D78" s="104" t="s">
        <v>80</v>
      </c>
      <c r="E78" s="224">
        <v>1232.8</v>
      </c>
      <c r="F78" s="74"/>
      <c r="G78" s="84"/>
    </row>
    <row r="79" spans="1:7" s="75" customFormat="1" ht="108" customHeight="1">
      <c r="A79" s="108" t="s">
        <v>229</v>
      </c>
      <c r="B79" s="95">
        <v>978</v>
      </c>
      <c r="C79" s="90" t="s">
        <v>81</v>
      </c>
      <c r="D79" s="236" t="s">
        <v>83</v>
      </c>
      <c r="E79" s="105">
        <v>5</v>
      </c>
      <c r="F79" s="74"/>
      <c r="G79" s="84"/>
    </row>
    <row r="80" spans="1:7" s="75" customFormat="1" ht="90" customHeight="1">
      <c r="A80" s="343" t="s">
        <v>190</v>
      </c>
      <c r="B80" s="187"/>
      <c r="C80" s="90" t="s">
        <v>85</v>
      </c>
      <c r="D80" s="113" t="s">
        <v>289</v>
      </c>
      <c r="E80" s="110">
        <f>E81+E82</f>
        <v>1543.8</v>
      </c>
      <c r="F80" s="74"/>
      <c r="G80" s="84"/>
    </row>
    <row r="81" spans="1:7" s="75" customFormat="1" ht="57" customHeight="1">
      <c r="A81" s="108" t="s">
        <v>221</v>
      </c>
      <c r="B81" s="95">
        <v>978</v>
      </c>
      <c r="C81" s="103" t="s">
        <v>111</v>
      </c>
      <c r="D81" s="104" t="s">
        <v>86</v>
      </c>
      <c r="E81" s="224">
        <v>1203.6</v>
      </c>
      <c r="F81" s="74"/>
      <c r="G81" s="84"/>
    </row>
    <row r="82" spans="1:7" s="75" customFormat="1" ht="49.5" customHeight="1">
      <c r="A82" s="108" t="s">
        <v>87</v>
      </c>
      <c r="B82" s="95">
        <v>978</v>
      </c>
      <c r="C82" s="103" t="s">
        <v>112</v>
      </c>
      <c r="D82" s="104" t="s">
        <v>266</v>
      </c>
      <c r="E82" s="224">
        <v>340.2</v>
      </c>
      <c r="F82" s="74"/>
      <c r="G82" s="84"/>
    </row>
    <row r="83" spans="1:7" s="75" customFormat="1" ht="30.75" customHeight="1">
      <c r="A83" s="125" t="s">
        <v>244</v>
      </c>
      <c r="B83" s="256"/>
      <c r="C83" s="126" t="s">
        <v>61</v>
      </c>
      <c r="D83" s="271" t="s">
        <v>14</v>
      </c>
      <c r="E83" s="127">
        <v>0</v>
      </c>
      <c r="F83" s="74"/>
      <c r="G83" s="84"/>
    </row>
    <row r="84" spans="1:7" s="75" customFormat="1" ht="57" customHeight="1">
      <c r="A84" s="108" t="s">
        <v>145</v>
      </c>
      <c r="B84" s="95">
        <v>978</v>
      </c>
      <c r="C84" s="272" t="s">
        <v>62</v>
      </c>
      <c r="D84" s="104" t="s">
        <v>25</v>
      </c>
      <c r="E84" s="224">
        <v>0</v>
      </c>
      <c r="F84" s="74"/>
      <c r="G84" s="84"/>
    </row>
    <row r="85" spans="1:7" s="75" customFormat="1" ht="108.75" customHeight="1">
      <c r="A85" s="273" t="s">
        <v>88</v>
      </c>
      <c r="B85" s="274">
        <v>978</v>
      </c>
      <c r="C85" s="275" t="s">
        <v>89</v>
      </c>
      <c r="D85" s="276" t="s">
        <v>84</v>
      </c>
      <c r="E85" s="277">
        <v>0</v>
      </c>
      <c r="F85" s="74"/>
      <c r="G85" s="84"/>
    </row>
    <row r="86" spans="1:7" s="75" customFormat="1" ht="96" customHeight="1">
      <c r="A86" s="278"/>
      <c r="B86" s="128"/>
      <c r="C86" s="279"/>
      <c r="D86" s="280" t="s">
        <v>90</v>
      </c>
      <c r="E86" s="129"/>
      <c r="F86" s="74"/>
      <c r="G86" s="84"/>
    </row>
    <row r="87" spans="1:7" s="75" customFormat="1" ht="22.5" customHeight="1">
      <c r="A87" s="281"/>
      <c r="B87" s="254"/>
      <c r="C87" s="281"/>
      <c r="D87" s="344" t="s">
        <v>15</v>
      </c>
      <c r="E87" s="132">
        <f>E70+E16</f>
        <v>37831.6</v>
      </c>
      <c r="F87" s="74"/>
      <c r="G87" s="84"/>
    </row>
    <row r="88" spans="4:7" s="75" customFormat="1" ht="12.75">
      <c r="D88" s="342" t="s">
        <v>314</v>
      </c>
      <c r="E88" s="345">
        <f>E87-E76</f>
        <v>35050</v>
      </c>
      <c r="F88" s="74"/>
      <c r="G88" s="84"/>
    </row>
    <row r="89" spans="6:7" s="75" customFormat="1" ht="12.75">
      <c r="F89" s="74"/>
      <c r="G89" s="84"/>
    </row>
    <row r="90" spans="1:7" s="75" customFormat="1" ht="12.75">
      <c r="A90" s="74"/>
      <c r="B90" s="74"/>
      <c r="C90" s="74"/>
      <c r="D90" s="74"/>
      <c r="E90" s="74"/>
      <c r="F90" s="74"/>
      <c r="G90" s="84"/>
    </row>
    <row r="91" spans="1:7" s="75" customFormat="1" ht="12.75">
      <c r="A91" s="74"/>
      <c r="B91" s="74"/>
      <c r="C91" s="74"/>
      <c r="D91" s="74"/>
      <c r="E91" s="74"/>
      <c r="F91" s="74"/>
      <c r="G91" s="84"/>
    </row>
    <row r="92" spans="1:7" s="75" customFormat="1" ht="12.75">
      <c r="A92" s="162" t="s">
        <v>340</v>
      </c>
      <c r="B92" s="163"/>
      <c r="C92" s="163"/>
      <c r="D92" s="163"/>
      <c r="E92" s="162"/>
      <c r="F92" s="74"/>
      <c r="G92" s="84"/>
    </row>
    <row r="93" spans="1:7" s="75" customFormat="1" ht="12.75">
      <c r="A93" s="74"/>
      <c r="B93" s="74"/>
      <c r="C93" s="74"/>
      <c r="D93" s="74"/>
      <c r="E93" s="74"/>
      <c r="F93" s="74"/>
      <c r="G93" s="84"/>
    </row>
    <row r="94" spans="1:7" s="75" customFormat="1" ht="12.75">
      <c r="A94" s="74"/>
      <c r="B94" s="74"/>
      <c r="C94" s="74"/>
      <c r="D94" s="74"/>
      <c r="E94" s="74"/>
      <c r="F94" s="74"/>
      <c r="G94" s="84"/>
    </row>
    <row r="95" spans="1:7" s="75" customFormat="1" ht="12.75">
      <c r="A95" s="74"/>
      <c r="B95" s="74"/>
      <c r="C95" s="74"/>
      <c r="D95" s="342" t="s">
        <v>314</v>
      </c>
      <c r="E95" s="345">
        <f>E86-E75</f>
        <v>0</v>
      </c>
      <c r="F95" s="74"/>
      <c r="G95" s="84"/>
    </row>
    <row r="96" spans="1:7" s="75" customFormat="1" ht="12.75">
      <c r="A96" s="74"/>
      <c r="B96" s="74"/>
      <c r="C96" s="74"/>
      <c r="D96" s="74"/>
      <c r="E96" s="74"/>
      <c r="F96" s="74"/>
      <c r="G96" s="84"/>
    </row>
    <row r="97" spans="1:10" s="75" customFormat="1" ht="12.75">
      <c r="A97" s="74"/>
      <c r="B97" s="74"/>
      <c r="C97" s="74"/>
      <c r="D97" s="74"/>
      <c r="E97" s="74"/>
      <c r="F97" s="74"/>
      <c r="G97" s="84"/>
      <c r="H97" s="74"/>
      <c r="I97" s="74"/>
      <c r="J97" s="74"/>
    </row>
    <row r="98" spans="1:12" s="75" customFormat="1" ht="12.75">
      <c r="A98" s="74"/>
      <c r="B98" s="74"/>
      <c r="C98" s="74"/>
      <c r="D98" s="74"/>
      <c r="E98" s="74"/>
      <c r="F98" s="74"/>
      <c r="G98" s="84"/>
      <c r="H98" s="84"/>
      <c r="L98" s="74"/>
    </row>
    <row r="99" spans="1:12" s="75" customFormat="1" ht="12.75">
      <c r="A99" s="74"/>
      <c r="B99" s="74"/>
      <c r="C99" s="74"/>
      <c r="D99" s="74"/>
      <c r="E99" s="74"/>
      <c r="F99" s="74"/>
      <c r="G99" s="84"/>
      <c r="H99" s="84"/>
      <c r="L99" s="74"/>
    </row>
    <row r="100" spans="1:12" s="75" customFormat="1" ht="12.75">
      <c r="A100" s="74"/>
      <c r="B100" s="74"/>
      <c r="C100" s="74"/>
      <c r="D100" s="74"/>
      <c r="E100" s="74"/>
      <c r="F100" s="74"/>
      <c r="G100" s="84"/>
      <c r="H100" s="84"/>
      <c r="L100" s="74"/>
    </row>
    <row r="101" spans="1:12" s="75" customFormat="1" ht="12.75">
      <c r="A101" s="74"/>
      <c r="B101" s="74"/>
      <c r="C101" s="74"/>
      <c r="D101" s="74"/>
      <c r="E101" s="74"/>
      <c r="F101" s="74"/>
      <c r="G101" s="84"/>
      <c r="H101" s="84"/>
      <c r="L101" s="74"/>
    </row>
    <row r="102" spans="1:12" s="75" customFormat="1" ht="12.75">
      <c r="A102" s="74"/>
      <c r="B102" s="74"/>
      <c r="C102" s="74"/>
      <c r="D102" s="74"/>
      <c r="E102" s="74"/>
      <c r="F102" s="74"/>
      <c r="G102" s="84"/>
      <c r="H102" s="84"/>
      <c r="L102" s="74"/>
    </row>
    <row r="103" spans="1:12" s="75" customFormat="1" ht="12.75">
      <c r="A103" s="74"/>
      <c r="B103" s="74"/>
      <c r="C103" s="74"/>
      <c r="D103" s="74"/>
      <c r="E103" s="74"/>
      <c r="F103" s="74"/>
      <c r="G103" s="84"/>
      <c r="H103" s="84"/>
      <c r="L103" s="74"/>
    </row>
    <row r="104" spans="1:12" s="75" customFormat="1" ht="12.75">
      <c r="A104" s="74"/>
      <c r="B104" s="74"/>
      <c r="C104" s="74"/>
      <c r="D104" s="74"/>
      <c r="E104" s="74"/>
      <c r="F104" s="74"/>
      <c r="G104" s="84"/>
      <c r="H104" s="84"/>
      <c r="L104" s="74"/>
    </row>
    <row r="105" spans="1:12" s="75" customFormat="1" ht="12.75">
      <c r="A105" s="74"/>
      <c r="B105" s="74"/>
      <c r="C105" s="74"/>
      <c r="D105" s="74"/>
      <c r="E105" s="74"/>
      <c r="F105" s="74"/>
      <c r="G105" s="84"/>
      <c r="H105" s="84"/>
      <c r="L105" s="74"/>
    </row>
    <row r="106" spans="1:12" s="75" customFormat="1" ht="12.75">
      <c r="A106" s="74"/>
      <c r="B106" s="74"/>
      <c r="C106" s="74"/>
      <c r="D106" s="74"/>
      <c r="E106" s="74"/>
      <c r="F106" s="74"/>
      <c r="G106" s="84"/>
      <c r="H106" s="84"/>
      <c r="L106" s="74"/>
    </row>
    <row r="107" spans="1:12" s="75" customFormat="1" ht="12.75">
      <c r="A107" s="74"/>
      <c r="B107" s="74"/>
      <c r="C107" s="74"/>
      <c r="D107" s="74"/>
      <c r="E107" s="74"/>
      <c r="F107" s="74"/>
      <c r="G107" s="84"/>
      <c r="H107" s="84"/>
      <c r="L107" s="74"/>
    </row>
    <row r="108" spans="1:12" s="75" customFormat="1" ht="12.75">
      <c r="A108" s="74"/>
      <c r="B108" s="74"/>
      <c r="C108" s="74"/>
      <c r="D108" s="74"/>
      <c r="E108" s="74"/>
      <c r="F108" s="74"/>
      <c r="G108" s="84"/>
      <c r="H108" s="84"/>
      <c r="L108" s="74"/>
    </row>
    <row r="109" spans="1:12" s="75" customFormat="1" ht="12.75">
      <c r="A109" s="74"/>
      <c r="B109" s="74"/>
      <c r="C109" s="74"/>
      <c r="D109" s="74"/>
      <c r="E109" s="74"/>
      <c r="F109" s="74"/>
      <c r="G109" s="84"/>
      <c r="H109" s="84"/>
      <c r="L109" s="74"/>
    </row>
    <row r="110" spans="1:12" s="75" customFormat="1" ht="12.75">
      <c r="A110" s="74"/>
      <c r="B110" s="74"/>
      <c r="C110" s="74"/>
      <c r="D110" s="74"/>
      <c r="E110" s="74"/>
      <c r="F110" s="74"/>
      <c r="G110" s="84"/>
      <c r="H110" s="84"/>
      <c r="L110" s="74"/>
    </row>
    <row r="111" spans="1:12" s="75" customFormat="1" ht="12.75">
      <c r="A111" s="74"/>
      <c r="B111" s="74"/>
      <c r="C111" s="74"/>
      <c r="D111" s="74"/>
      <c r="E111" s="74"/>
      <c r="F111" s="74"/>
      <c r="G111" s="84"/>
      <c r="H111" s="84"/>
      <c r="L111" s="74"/>
    </row>
    <row r="112" spans="1:12" s="75" customFormat="1" ht="12.75">
      <c r="A112" s="74"/>
      <c r="B112" s="74"/>
      <c r="C112" s="74"/>
      <c r="D112" s="74"/>
      <c r="E112" s="74"/>
      <c r="F112" s="74"/>
      <c r="G112" s="84"/>
      <c r="H112" s="84"/>
      <c r="L112" s="74"/>
    </row>
    <row r="113" spans="1:12" s="75" customFormat="1" ht="12.75">
      <c r="A113" s="74"/>
      <c r="B113" s="74"/>
      <c r="C113" s="74"/>
      <c r="D113" s="74"/>
      <c r="E113" s="74"/>
      <c r="F113" s="74"/>
      <c r="G113" s="84"/>
      <c r="H113" s="84"/>
      <c r="L113" s="74"/>
    </row>
  </sheetData>
  <sheetProtection/>
  <mergeCells count="1">
    <mergeCell ref="B14:C14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4"/>
  <sheetViews>
    <sheetView zoomScale="80" zoomScaleNormal="80" zoomScalePageLayoutView="0" workbookViewId="0" topLeftCell="A112">
      <selection activeCell="A1" sqref="A1:G113"/>
    </sheetView>
  </sheetViews>
  <sheetFormatPr defaultColWidth="9.140625" defaultRowHeight="12.75"/>
  <cols>
    <col min="1" max="1" width="8.28125" style="0" customWidth="1"/>
    <col min="2" max="2" width="33.8515625" style="0" customWidth="1"/>
    <col min="3" max="3" width="7.00390625" style="0" customWidth="1"/>
    <col min="4" max="4" width="7.7109375" style="0" customWidth="1"/>
    <col min="5" max="5" width="10.7109375" style="0" customWidth="1"/>
    <col min="6" max="6" width="9.28125" style="0" customWidth="1"/>
    <col min="7" max="7" width="10.57421875" style="0" customWidth="1"/>
    <col min="8" max="8" width="10.8515625" style="7" customWidth="1"/>
    <col min="9" max="9" width="16.140625" style="7" customWidth="1"/>
    <col min="10" max="10" width="13.28125" style="7" customWidth="1"/>
    <col min="11" max="11" width="16.00390625" style="0" customWidth="1"/>
    <col min="15" max="15" width="13.8515625" style="0" customWidth="1"/>
    <col min="16" max="16" width="14.8515625" style="0" customWidth="1"/>
  </cols>
  <sheetData>
    <row r="1" spans="1:19" ht="12.75">
      <c r="A1" s="49"/>
      <c r="B1" s="49"/>
      <c r="C1" s="49"/>
      <c r="D1" s="49"/>
      <c r="E1" s="49"/>
      <c r="F1" s="49"/>
      <c r="G1" s="49"/>
      <c r="H1" s="4"/>
      <c r="I1" s="15"/>
      <c r="J1" s="8"/>
      <c r="K1" s="5"/>
      <c r="M1" s="4"/>
      <c r="N1" s="4"/>
      <c r="O1" s="15"/>
      <c r="Q1" s="4"/>
      <c r="R1" s="4"/>
      <c r="S1" s="15"/>
    </row>
    <row r="2" spans="1:19" ht="12.75">
      <c r="A2" s="49"/>
      <c r="B2" s="49"/>
      <c r="C2" s="49"/>
      <c r="D2" s="49"/>
      <c r="E2" s="61" t="s">
        <v>334</v>
      </c>
      <c r="F2" s="49"/>
      <c r="G2" s="4"/>
      <c r="H2" s="4"/>
      <c r="I2" s="189"/>
      <c r="J2" s="8"/>
      <c r="K2" s="5"/>
      <c r="M2" s="4"/>
      <c r="N2" s="189"/>
      <c r="O2" s="189"/>
      <c r="Q2" s="4"/>
      <c r="R2" s="189"/>
      <c r="S2" s="189"/>
    </row>
    <row r="3" spans="1:11" ht="12.75">
      <c r="A3" s="49"/>
      <c r="B3" s="49"/>
      <c r="C3" s="49"/>
      <c r="D3" s="49"/>
      <c r="E3" s="49" t="s">
        <v>545</v>
      </c>
      <c r="F3" s="49"/>
      <c r="G3" s="4"/>
      <c r="H3" s="55"/>
      <c r="I3" s="188"/>
      <c r="J3" s="190"/>
      <c r="K3" s="5"/>
    </row>
    <row r="4" spans="1:11" ht="12.75">
      <c r="A4" s="49"/>
      <c r="B4" s="49"/>
      <c r="C4" s="49"/>
      <c r="D4" s="49"/>
      <c r="E4" s="49" t="s">
        <v>455</v>
      </c>
      <c r="F4" s="49"/>
      <c r="G4" s="4"/>
      <c r="H4" s="55"/>
      <c r="I4" s="188"/>
      <c r="J4" s="190"/>
      <c r="K4" s="5"/>
    </row>
    <row r="5" spans="1:19" ht="14.25" customHeight="1">
      <c r="A5" s="49"/>
      <c r="B5" s="49"/>
      <c r="C5" s="49"/>
      <c r="D5" s="49"/>
      <c r="E5" s="49" t="s">
        <v>544</v>
      </c>
      <c r="F5" s="49"/>
      <c r="G5" s="4"/>
      <c r="H5" s="55"/>
      <c r="I5" s="188"/>
      <c r="J5" s="190"/>
      <c r="K5" s="5"/>
      <c r="M5" s="4"/>
      <c r="N5" s="4"/>
      <c r="O5" s="15"/>
      <c r="Q5" s="4"/>
      <c r="R5" s="4"/>
      <c r="S5" s="15"/>
    </row>
    <row r="6" spans="1:19" ht="12.75">
      <c r="A6" s="49"/>
      <c r="B6" s="49"/>
      <c r="C6" s="49"/>
      <c r="D6" s="49"/>
      <c r="E6" s="49"/>
      <c r="F6" s="49"/>
      <c r="G6" s="49"/>
      <c r="H6" s="57"/>
      <c r="I6" s="191"/>
      <c r="J6" s="192"/>
      <c r="K6" s="5"/>
      <c r="M6" s="4"/>
      <c r="N6" s="4"/>
      <c r="O6" s="15"/>
      <c r="Q6" s="4"/>
      <c r="R6" s="4"/>
      <c r="S6" s="15"/>
    </row>
    <row r="7" spans="1:19" ht="19.5" customHeight="1">
      <c r="A7" s="49"/>
      <c r="B7" s="63"/>
      <c r="C7" s="63"/>
      <c r="D7" s="49"/>
      <c r="E7" s="49"/>
      <c r="F7" s="49"/>
      <c r="G7" s="49"/>
      <c r="H7" s="188"/>
      <c r="I7" s="188"/>
      <c r="J7" s="190"/>
      <c r="K7" s="5"/>
      <c r="M7" s="4"/>
      <c r="N7" s="4"/>
      <c r="O7" s="4"/>
      <c r="Q7" s="4"/>
      <c r="R7" s="4"/>
      <c r="S7" s="4"/>
    </row>
    <row r="8" spans="1:19" ht="17.25" customHeight="1">
      <c r="A8" s="49"/>
      <c r="B8" s="380" t="s">
        <v>218</v>
      </c>
      <c r="C8" s="380"/>
      <c r="D8" s="380"/>
      <c r="E8" s="380"/>
      <c r="F8" s="380"/>
      <c r="G8" s="70"/>
      <c r="H8" s="188"/>
      <c r="I8" s="188"/>
      <c r="J8" s="190"/>
      <c r="K8" s="5"/>
      <c r="M8" s="4"/>
      <c r="N8" s="4"/>
      <c r="O8" s="4"/>
      <c r="Q8" s="4"/>
      <c r="R8" s="4"/>
      <c r="S8" s="4"/>
    </row>
    <row r="9" spans="1:11" ht="18" customHeight="1">
      <c r="A9" s="49"/>
      <c r="B9" s="380" t="s">
        <v>465</v>
      </c>
      <c r="C9" s="380"/>
      <c r="D9" s="380"/>
      <c r="E9" s="380"/>
      <c r="F9" s="380"/>
      <c r="G9" s="70"/>
      <c r="H9" s="189"/>
      <c r="I9" s="8"/>
      <c r="J9" s="8"/>
      <c r="K9" s="5"/>
    </row>
    <row r="10" spans="1:16" ht="16.5" customHeight="1">
      <c r="A10" s="49"/>
      <c r="B10" s="381" t="s">
        <v>118</v>
      </c>
      <c r="C10" s="381"/>
      <c r="D10" s="381"/>
      <c r="E10" s="381"/>
      <c r="F10" s="381"/>
      <c r="G10" s="67"/>
      <c r="H10"/>
      <c r="I10" s="193"/>
      <c r="J10" s="193"/>
      <c r="K10" s="5"/>
      <c r="L10" s="194"/>
      <c r="M10" s="194"/>
      <c r="N10" s="194"/>
      <c r="O10" s="194"/>
      <c r="P10" s="194"/>
    </row>
    <row r="11" spans="1:16" ht="12.75" customHeight="1">
      <c r="A11" s="49"/>
      <c r="B11" s="67"/>
      <c r="C11" s="67"/>
      <c r="D11" s="67"/>
      <c r="E11" s="67"/>
      <c r="F11" s="67"/>
      <c r="G11" s="67"/>
      <c r="H11"/>
      <c r="I11" s="193"/>
      <c r="J11" s="195"/>
      <c r="K11" s="5"/>
      <c r="L11" s="194"/>
      <c r="M11" s="194"/>
      <c r="N11" s="194"/>
      <c r="O11" s="194"/>
      <c r="P11" s="194"/>
    </row>
    <row r="12" spans="1:17" ht="19.5" customHeight="1">
      <c r="A12" s="49"/>
      <c r="B12" s="49"/>
      <c r="C12" s="49"/>
      <c r="D12" s="49"/>
      <c r="E12" s="49"/>
      <c r="F12" s="49"/>
      <c r="G12" s="49" t="s">
        <v>542</v>
      </c>
      <c r="H12"/>
      <c r="I12" s="195"/>
      <c r="Q12" s="197" t="str">
        <f aca="true" t="shared" si="0" ref="Q12:Q58">G12</f>
        <v>тыс.р.</v>
      </c>
    </row>
    <row r="13" spans="1:17" ht="71.25" customHeight="1">
      <c r="A13" s="165" t="s">
        <v>127</v>
      </c>
      <c r="B13" s="155" t="s">
        <v>143</v>
      </c>
      <c r="C13" s="155" t="s">
        <v>235</v>
      </c>
      <c r="D13" s="155" t="s">
        <v>154</v>
      </c>
      <c r="E13" s="155" t="s">
        <v>151</v>
      </c>
      <c r="F13" s="155" t="s">
        <v>155</v>
      </c>
      <c r="G13" s="149" t="s">
        <v>470</v>
      </c>
      <c r="H13"/>
      <c r="I13" s="195"/>
      <c r="Q13" s="197" t="str">
        <f t="shared" si="0"/>
        <v>Сумма   2013         </v>
      </c>
    </row>
    <row r="14" spans="1:17" ht="50.25" customHeight="1">
      <c r="A14" s="165"/>
      <c r="B14" s="149" t="s">
        <v>469</v>
      </c>
      <c r="C14" s="149" t="s">
        <v>236</v>
      </c>
      <c r="D14" s="155"/>
      <c r="E14" s="155"/>
      <c r="F14" s="155"/>
      <c r="G14" s="54">
        <f>G113</f>
        <v>38859.1</v>
      </c>
      <c r="H14"/>
      <c r="I14" s="195"/>
      <c r="Q14" s="197">
        <f t="shared" si="0"/>
        <v>38859.1</v>
      </c>
    </row>
    <row r="15" spans="1:17" ht="39" customHeight="1">
      <c r="A15" s="166" t="s">
        <v>129</v>
      </c>
      <c r="B15" s="151" t="s">
        <v>184</v>
      </c>
      <c r="C15" s="144"/>
      <c r="D15" s="147" t="s">
        <v>140</v>
      </c>
      <c r="E15" s="147"/>
      <c r="F15" s="147"/>
      <c r="G15" s="196">
        <f>G16+G19+G30+G44</f>
        <v>16395</v>
      </c>
      <c r="H15"/>
      <c r="I15" s="195"/>
      <c r="Q15" s="197">
        <f t="shared" si="0"/>
        <v>16395</v>
      </c>
    </row>
    <row r="16" spans="1:17" ht="64.5" customHeight="1">
      <c r="A16" s="166" t="s">
        <v>146</v>
      </c>
      <c r="B16" s="151" t="s">
        <v>370</v>
      </c>
      <c r="C16" s="149" t="s">
        <v>236</v>
      </c>
      <c r="D16" s="149" t="s">
        <v>227</v>
      </c>
      <c r="E16" s="149"/>
      <c r="F16" s="152"/>
      <c r="G16" s="54">
        <f>G17</f>
        <v>1058.6</v>
      </c>
      <c r="H16" s="48"/>
      <c r="I16" s="198"/>
      <c r="Q16" s="197">
        <f t="shared" si="0"/>
        <v>1058.6</v>
      </c>
    </row>
    <row r="17" spans="1:17" ht="49.5" customHeight="1">
      <c r="A17" s="166" t="s">
        <v>144</v>
      </c>
      <c r="B17" s="151" t="s">
        <v>233</v>
      </c>
      <c r="C17" s="149" t="s">
        <v>236</v>
      </c>
      <c r="D17" s="149" t="s">
        <v>227</v>
      </c>
      <c r="E17" s="149" t="s">
        <v>93</v>
      </c>
      <c r="F17" s="152"/>
      <c r="G17" s="54">
        <f>G18</f>
        <v>1058.6</v>
      </c>
      <c r="H17" s="243"/>
      <c r="I17" s="200"/>
      <c r="J17" s="55"/>
      <c r="K17" s="48"/>
      <c r="L17" s="48"/>
      <c r="M17" s="48"/>
      <c r="N17" s="48"/>
      <c r="Q17" s="197">
        <f t="shared" si="0"/>
        <v>1058.6</v>
      </c>
    </row>
    <row r="18" spans="1:17" ht="30.75" customHeight="1">
      <c r="A18" s="146" t="s">
        <v>224</v>
      </c>
      <c r="B18" s="142" t="s">
        <v>471</v>
      </c>
      <c r="C18" s="144" t="s">
        <v>236</v>
      </c>
      <c r="D18" s="155" t="s">
        <v>227</v>
      </c>
      <c r="E18" s="154" t="s">
        <v>93</v>
      </c>
      <c r="F18" s="145" t="s">
        <v>382</v>
      </c>
      <c r="G18" s="71">
        <v>1058.6</v>
      </c>
      <c r="H18" s="48"/>
      <c r="I18" s="198"/>
      <c r="J18" s="55"/>
      <c r="K18" s="48"/>
      <c r="L18" s="48"/>
      <c r="M18" s="48"/>
      <c r="N18" s="48"/>
      <c r="Q18" s="197">
        <f t="shared" si="0"/>
        <v>1058.6</v>
      </c>
    </row>
    <row r="19" spans="1:17" ht="99.75" customHeight="1">
      <c r="A19" s="166" t="s">
        <v>150</v>
      </c>
      <c r="B19" s="151" t="s">
        <v>472</v>
      </c>
      <c r="C19" s="149" t="s">
        <v>236</v>
      </c>
      <c r="D19" s="149" t="s">
        <v>171</v>
      </c>
      <c r="E19" s="149"/>
      <c r="F19" s="152"/>
      <c r="G19" s="54">
        <f>G20+G22+G24+G26</f>
        <v>3673.1000000000004</v>
      </c>
      <c r="H19" s="48"/>
      <c r="I19" s="198"/>
      <c r="J19" s="55"/>
      <c r="K19" s="48"/>
      <c r="L19" s="48"/>
      <c r="M19" s="48"/>
      <c r="N19" s="48"/>
      <c r="Q19" s="197">
        <f t="shared" si="0"/>
        <v>3673.1000000000004</v>
      </c>
    </row>
    <row r="20" spans="1:17" ht="75.75" customHeight="1">
      <c r="A20" s="166" t="s">
        <v>152</v>
      </c>
      <c r="B20" s="151" t="s">
        <v>94</v>
      </c>
      <c r="C20" s="149" t="s">
        <v>236</v>
      </c>
      <c r="D20" s="149" t="s">
        <v>171</v>
      </c>
      <c r="E20" s="149" t="s">
        <v>383</v>
      </c>
      <c r="F20" s="152"/>
      <c r="G20" s="54">
        <f>G21</f>
        <v>906.1</v>
      </c>
      <c r="H20" s="48"/>
      <c r="I20" s="198"/>
      <c r="J20" s="55"/>
      <c r="K20" s="48"/>
      <c r="L20" s="48"/>
      <c r="M20" s="48"/>
      <c r="N20" s="48"/>
      <c r="Q20" s="197">
        <f t="shared" si="0"/>
        <v>906.1</v>
      </c>
    </row>
    <row r="21" spans="1:17" ht="32.25" customHeight="1">
      <c r="A21" s="146" t="s">
        <v>384</v>
      </c>
      <c r="B21" s="142" t="s">
        <v>471</v>
      </c>
      <c r="C21" s="144" t="s">
        <v>236</v>
      </c>
      <c r="D21" s="155" t="s">
        <v>171</v>
      </c>
      <c r="E21" s="154" t="s">
        <v>383</v>
      </c>
      <c r="F21" s="145" t="s">
        <v>382</v>
      </c>
      <c r="G21" s="71">
        <v>906.1</v>
      </c>
      <c r="H21" s="243"/>
      <c r="I21" s="200"/>
      <c r="J21" s="55"/>
      <c r="K21" s="48"/>
      <c r="L21" s="48"/>
      <c r="M21" s="48"/>
      <c r="N21" s="48"/>
      <c r="Q21" s="197">
        <f t="shared" si="0"/>
        <v>906.1</v>
      </c>
    </row>
    <row r="22" spans="1:17" ht="106.5" customHeight="1">
      <c r="A22" s="166" t="s">
        <v>153</v>
      </c>
      <c r="B22" s="151" t="s">
        <v>473</v>
      </c>
      <c r="C22" s="147" t="s">
        <v>236</v>
      </c>
      <c r="D22" s="147" t="s">
        <v>171</v>
      </c>
      <c r="E22" s="149" t="s">
        <v>91</v>
      </c>
      <c r="F22" s="152"/>
      <c r="G22" s="54">
        <f>G23</f>
        <v>103.7</v>
      </c>
      <c r="H22" s="48"/>
      <c r="I22" s="198"/>
      <c r="J22" s="55"/>
      <c r="K22" s="48"/>
      <c r="L22" s="48"/>
      <c r="M22" s="48"/>
      <c r="N22" s="48"/>
      <c r="Q22" s="197">
        <f t="shared" si="0"/>
        <v>103.7</v>
      </c>
    </row>
    <row r="23" spans="1:17" ht="15.75" customHeight="1">
      <c r="A23" s="168" t="s">
        <v>95</v>
      </c>
      <c r="B23" s="142" t="s">
        <v>474</v>
      </c>
      <c r="C23" s="144" t="s">
        <v>236</v>
      </c>
      <c r="D23" s="155" t="s">
        <v>171</v>
      </c>
      <c r="E23" s="154" t="s">
        <v>91</v>
      </c>
      <c r="F23" s="145" t="s">
        <v>386</v>
      </c>
      <c r="G23" s="71">
        <v>103.7</v>
      </c>
      <c r="H23" s="199"/>
      <c r="I23" s="198"/>
      <c r="J23" s="55"/>
      <c r="K23" s="48"/>
      <c r="L23" s="48"/>
      <c r="M23" s="48"/>
      <c r="N23" s="48"/>
      <c r="Q23" s="197">
        <f t="shared" si="0"/>
        <v>103.7</v>
      </c>
    </row>
    <row r="24" spans="1:17" s="1" customFormat="1" ht="47.25" customHeight="1">
      <c r="A24" s="166" t="s">
        <v>389</v>
      </c>
      <c r="B24" s="151" t="s">
        <v>234</v>
      </c>
      <c r="C24" s="147" t="s">
        <v>236</v>
      </c>
      <c r="D24" s="147" t="s">
        <v>171</v>
      </c>
      <c r="E24" s="149" t="s">
        <v>390</v>
      </c>
      <c r="F24" s="152"/>
      <c r="G24" s="54">
        <f>G25</f>
        <v>2054</v>
      </c>
      <c r="H24" s="48"/>
      <c r="I24" s="198"/>
      <c r="J24" s="61"/>
      <c r="K24" s="61"/>
      <c r="L24" s="61"/>
      <c r="M24" s="61"/>
      <c r="N24" s="61"/>
      <c r="Q24" s="197">
        <f t="shared" si="0"/>
        <v>2054</v>
      </c>
    </row>
    <row r="25" spans="1:17" s="1" customFormat="1" ht="30" customHeight="1">
      <c r="A25" s="146" t="s">
        <v>475</v>
      </c>
      <c r="B25" s="142" t="s">
        <v>471</v>
      </c>
      <c r="C25" s="144" t="s">
        <v>236</v>
      </c>
      <c r="D25" s="155" t="s">
        <v>171</v>
      </c>
      <c r="E25" s="154" t="s">
        <v>390</v>
      </c>
      <c r="F25" s="145" t="s">
        <v>382</v>
      </c>
      <c r="G25" s="71">
        <v>2054</v>
      </c>
      <c r="H25" s="48"/>
      <c r="I25" s="198"/>
      <c r="J25" s="61"/>
      <c r="K25" s="61"/>
      <c r="L25" s="61"/>
      <c r="M25" s="61"/>
      <c r="N25" s="61"/>
      <c r="Q25" s="197">
        <f t="shared" si="0"/>
        <v>2054</v>
      </c>
    </row>
    <row r="26" spans="1:17" s="4" customFormat="1" ht="66.75" customHeight="1">
      <c r="A26" s="166" t="s">
        <v>394</v>
      </c>
      <c r="B26" s="151" t="s">
        <v>264</v>
      </c>
      <c r="C26" s="147" t="s">
        <v>236</v>
      </c>
      <c r="D26" s="149" t="s">
        <v>171</v>
      </c>
      <c r="E26" s="149" t="s">
        <v>96</v>
      </c>
      <c r="F26" s="152"/>
      <c r="G26" s="54">
        <f>G28+G29</f>
        <v>609.3</v>
      </c>
      <c r="H26" s="243"/>
      <c r="I26" s="200"/>
      <c r="J26" s="49"/>
      <c r="K26" s="49"/>
      <c r="L26" s="49"/>
      <c r="M26" s="49"/>
      <c r="N26" s="49"/>
      <c r="Q26" s="197">
        <f t="shared" si="0"/>
        <v>609.3</v>
      </c>
    </row>
    <row r="27" spans="1:17" s="4" customFormat="1" ht="43.5" customHeight="1">
      <c r="A27" s="146" t="s">
        <v>476</v>
      </c>
      <c r="B27" s="346" t="s">
        <v>477</v>
      </c>
      <c r="C27" s="144" t="s">
        <v>236</v>
      </c>
      <c r="D27" s="145" t="s">
        <v>171</v>
      </c>
      <c r="E27" s="145" t="s">
        <v>96</v>
      </c>
      <c r="F27" s="145" t="s">
        <v>337</v>
      </c>
      <c r="G27" s="71">
        <f>G28+G29</f>
        <v>609.3</v>
      </c>
      <c r="H27" s="61"/>
      <c r="I27" s="198"/>
      <c r="J27" s="49"/>
      <c r="K27" s="49"/>
      <c r="L27" s="49"/>
      <c r="M27" s="49"/>
      <c r="N27" s="49"/>
      <c r="Q27" s="197">
        <f t="shared" si="0"/>
        <v>609.3</v>
      </c>
    </row>
    <row r="28" spans="1:17" s="4" customFormat="1" ht="46.5" customHeight="1">
      <c r="A28" s="146" t="s">
        <v>396</v>
      </c>
      <c r="B28" s="142" t="s">
        <v>478</v>
      </c>
      <c r="C28" s="144" t="s">
        <v>236</v>
      </c>
      <c r="D28" s="145" t="s">
        <v>171</v>
      </c>
      <c r="E28" s="145" t="s">
        <v>96</v>
      </c>
      <c r="F28" s="145" t="s">
        <v>336</v>
      </c>
      <c r="G28" s="71">
        <v>73</v>
      </c>
      <c r="H28" s="49"/>
      <c r="I28" s="200"/>
      <c r="J28" s="49"/>
      <c r="K28" s="49"/>
      <c r="L28" s="49"/>
      <c r="M28" s="49"/>
      <c r="N28" s="49"/>
      <c r="Q28" s="197">
        <f t="shared" si="0"/>
        <v>73</v>
      </c>
    </row>
    <row r="29" spans="1:17" s="4" customFormat="1" ht="39.75" customHeight="1">
      <c r="A29" s="146" t="s">
        <v>479</v>
      </c>
      <c r="B29" s="142" t="s">
        <v>480</v>
      </c>
      <c r="C29" s="144" t="s">
        <v>236</v>
      </c>
      <c r="D29" s="145" t="s">
        <v>171</v>
      </c>
      <c r="E29" s="145" t="s">
        <v>96</v>
      </c>
      <c r="F29" s="145" t="s">
        <v>398</v>
      </c>
      <c r="G29" s="71">
        <v>536.3</v>
      </c>
      <c r="H29" s="49"/>
      <c r="I29" s="198"/>
      <c r="J29" s="49"/>
      <c r="K29" s="49"/>
      <c r="L29" s="49"/>
      <c r="M29" s="49"/>
      <c r="N29" s="49"/>
      <c r="Q29" s="197">
        <f t="shared" si="0"/>
        <v>536.3</v>
      </c>
    </row>
    <row r="30" spans="1:17" s="4" customFormat="1" ht="126" customHeight="1">
      <c r="A30" s="166" t="s">
        <v>187</v>
      </c>
      <c r="B30" s="151" t="s">
        <v>481</v>
      </c>
      <c r="C30" s="147" t="s">
        <v>236</v>
      </c>
      <c r="D30" s="147" t="s">
        <v>185</v>
      </c>
      <c r="E30" s="147"/>
      <c r="F30" s="152"/>
      <c r="G30" s="54">
        <f>G31+G33+G35+G42</f>
        <v>11443.3</v>
      </c>
      <c r="H30" s="49"/>
      <c r="I30" s="198"/>
      <c r="J30" s="49"/>
      <c r="K30" s="49"/>
      <c r="L30" s="49"/>
      <c r="M30" s="49"/>
      <c r="N30" s="49"/>
      <c r="Q30" s="197">
        <f t="shared" si="0"/>
        <v>11443.3</v>
      </c>
    </row>
    <row r="31" spans="1:17" s="4" customFormat="1" ht="51.75" customHeight="1">
      <c r="A31" s="171" t="s">
        <v>189</v>
      </c>
      <c r="B31" s="151" t="s">
        <v>74</v>
      </c>
      <c r="C31" s="147" t="s">
        <v>236</v>
      </c>
      <c r="D31" s="147" t="s">
        <v>185</v>
      </c>
      <c r="E31" s="149" t="s">
        <v>403</v>
      </c>
      <c r="F31" s="152"/>
      <c r="G31" s="54">
        <f>G32</f>
        <v>1020.9</v>
      </c>
      <c r="H31" s="49"/>
      <c r="I31" s="198"/>
      <c r="J31" s="49"/>
      <c r="K31" s="49"/>
      <c r="L31" s="49"/>
      <c r="M31" s="49"/>
      <c r="N31" s="49"/>
      <c r="Q31" s="197">
        <f t="shared" si="0"/>
        <v>1020.9</v>
      </c>
    </row>
    <row r="32" spans="1:17" s="4" customFormat="1" ht="32.25" customHeight="1">
      <c r="A32" s="146" t="s">
        <v>220</v>
      </c>
      <c r="B32" s="142" t="s">
        <v>471</v>
      </c>
      <c r="C32" s="144" t="s">
        <v>236</v>
      </c>
      <c r="D32" s="155" t="s">
        <v>185</v>
      </c>
      <c r="E32" s="154" t="s">
        <v>403</v>
      </c>
      <c r="F32" s="145" t="s">
        <v>382</v>
      </c>
      <c r="G32" s="71">
        <v>1020.9</v>
      </c>
      <c r="H32" s="243"/>
      <c r="I32" s="200"/>
      <c r="J32" s="49"/>
      <c r="K32" s="49"/>
      <c r="L32" s="49"/>
      <c r="M32" s="49"/>
      <c r="N32" s="49"/>
      <c r="Q32" s="197">
        <f t="shared" si="0"/>
        <v>1020.9</v>
      </c>
    </row>
    <row r="33" spans="1:17" s="4" customFormat="1" ht="51.75" customHeight="1">
      <c r="A33" s="171" t="s">
        <v>190</v>
      </c>
      <c r="B33" s="151" t="s">
        <v>75</v>
      </c>
      <c r="C33" s="147" t="s">
        <v>236</v>
      </c>
      <c r="D33" s="147" t="s">
        <v>185</v>
      </c>
      <c r="E33" s="149" t="s">
        <v>404</v>
      </c>
      <c r="F33" s="152"/>
      <c r="G33" s="54">
        <f>G34</f>
        <v>6488.5</v>
      </c>
      <c r="H33" s="49"/>
      <c r="I33" s="198"/>
      <c r="J33" s="49"/>
      <c r="K33" s="49"/>
      <c r="L33" s="49"/>
      <c r="M33" s="49"/>
      <c r="N33" s="49"/>
      <c r="Q33" s="197">
        <f t="shared" si="0"/>
        <v>6488.5</v>
      </c>
    </row>
    <row r="34" spans="1:17" ht="30.75" customHeight="1">
      <c r="A34" s="168" t="s">
        <v>405</v>
      </c>
      <c r="B34" s="142" t="s">
        <v>471</v>
      </c>
      <c r="C34" s="144" t="s">
        <v>236</v>
      </c>
      <c r="D34" s="155" t="s">
        <v>185</v>
      </c>
      <c r="E34" s="154" t="s">
        <v>404</v>
      </c>
      <c r="F34" s="145" t="s">
        <v>382</v>
      </c>
      <c r="G34" s="71">
        <v>6488.5</v>
      </c>
      <c r="H34" s="49"/>
      <c r="I34" s="198"/>
      <c r="J34" s="55"/>
      <c r="K34" s="48"/>
      <c r="L34" s="48"/>
      <c r="M34" s="48"/>
      <c r="N34" s="48"/>
      <c r="Q34" s="197">
        <f t="shared" si="0"/>
        <v>6488.5</v>
      </c>
    </row>
    <row r="35" spans="1:17" ht="68.25" customHeight="1">
      <c r="A35" s="171" t="s">
        <v>407</v>
      </c>
      <c r="B35" s="151" t="s">
        <v>482</v>
      </c>
      <c r="C35" s="144" t="s">
        <v>236</v>
      </c>
      <c r="D35" s="149" t="s">
        <v>185</v>
      </c>
      <c r="E35" s="149" t="s">
        <v>408</v>
      </c>
      <c r="F35" s="152"/>
      <c r="G35" s="54">
        <f>G36+G39</f>
        <v>3928.9</v>
      </c>
      <c r="H35" s="243"/>
      <c r="I35" s="200"/>
      <c r="J35" s="55"/>
      <c r="K35" s="48"/>
      <c r="L35" s="48"/>
      <c r="M35" s="48"/>
      <c r="N35" s="48"/>
      <c r="Q35" s="197">
        <f t="shared" si="0"/>
        <v>3928.9</v>
      </c>
    </row>
    <row r="36" spans="1:17" ht="34.5" customHeight="1">
      <c r="A36" s="146" t="s">
        <v>409</v>
      </c>
      <c r="B36" s="346" t="s">
        <v>477</v>
      </c>
      <c r="C36" s="144" t="s">
        <v>236</v>
      </c>
      <c r="D36" s="145" t="s">
        <v>185</v>
      </c>
      <c r="E36" s="145" t="s">
        <v>408</v>
      </c>
      <c r="F36" s="145" t="s">
        <v>337</v>
      </c>
      <c r="G36" s="71">
        <f>G37+G38</f>
        <v>3798.1</v>
      </c>
      <c r="H36" s="48"/>
      <c r="I36" s="198"/>
      <c r="J36" s="55"/>
      <c r="K36" s="48"/>
      <c r="L36" s="48"/>
      <c r="M36" s="48"/>
      <c r="N36" s="48"/>
      <c r="Q36" s="197">
        <f t="shared" si="0"/>
        <v>3798.1</v>
      </c>
    </row>
    <row r="37" spans="1:17" ht="45" customHeight="1">
      <c r="A37" s="146" t="s">
        <v>483</v>
      </c>
      <c r="B37" s="142" t="s">
        <v>478</v>
      </c>
      <c r="C37" s="144" t="s">
        <v>236</v>
      </c>
      <c r="D37" s="145" t="s">
        <v>185</v>
      </c>
      <c r="E37" s="145" t="s">
        <v>408</v>
      </c>
      <c r="F37" s="145" t="s">
        <v>336</v>
      </c>
      <c r="G37" s="71">
        <v>806.1</v>
      </c>
      <c r="H37" s="48"/>
      <c r="I37" s="202"/>
      <c r="J37" s="55"/>
      <c r="K37" s="48"/>
      <c r="L37" s="48"/>
      <c r="M37" s="48"/>
      <c r="N37" s="48"/>
      <c r="Q37" s="197">
        <f t="shared" si="0"/>
        <v>806.1</v>
      </c>
    </row>
    <row r="38" spans="1:17" s="4" customFormat="1" ht="36" customHeight="1">
      <c r="A38" s="146" t="s">
        <v>484</v>
      </c>
      <c r="B38" s="142" t="s">
        <v>480</v>
      </c>
      <c r="C38" s="144" t="s">
        <v>236</v>
      </c>
      <c r="D38" s="145" t="s">
        <v>185</v>
      </c>
      <c r="E38" s="145" t="s">
        <v>408</v>
      </c>
      <c r="F38" s="145" t="s">
        <v>398</v>
      </c>
      <c r="G38" s="71">
        <v>2992</v>
      </c>
      <c r="H38" s="48"/>
      <c r="I38" s="201"/>
      <c r="J38" s="49"/>
      <c r="K38" s="49"/>
      <c r="L38" s="49"/>
      <c r="M38" s="49"/>
      <c r="N38" s="49"/>
      <c r="Q38" s="197">
        <f t="shared" si="0"/>
        <v>2992</v>
      </c>
    </row>
    <row r="39" spans="1:17" s="4" customFormat="1" ht="32.25" customHeight="1">
      <c r="A39" s="146" t="s">
        <v>485</v>
      </c>
      <c r="B39" s="142" t="s">
        <v>486</v>
      </c>
      <c r="C39" s="144" t="s">
        <v>236</v>
      </c>
      <c r="D39" s="145" t="s">
        <v>185</v>
      </c>
      <c r="E39" s="145" t="s">
        <v>408</v>
      </c>
      <c r="F39" s="145" t="s">
        <v>487</v>
      </c>
      <c r="G39" s="71">
        <f>G40+G41</f>
        <v>130.8</v>
      </c>
      <c r="H39" s="49"/>
      <c r="I39" s="202"/>
      <c r="J39" s="49"/>
      <c r="K39" s="49"/>
      <c r="L39" s="49"/>
      <c r="M39" s="49"/>
      <c r="N39" s="49"/>
      <c r="Q39" s="197">
        <f t="shared" si="0"/>
        <v>130.8</v>
      </c>
    </row>
    <row r="40" spans="1:17" s="4" customFormat="1" ht="31.5" customHeight="1">
      <c r="A40" s="168" t="s">
        <v>488</v>
      </c>
      <c r="B40" s="142" t="s">
        <v>489</v>
      </c>
      <c r="C40" s="144" t="s">
        <v>236</v>
      </c>
      <c r="D40" s="145" t="s">
        <v>185</v>
      </c>
      <c r="E40" s="145" t="s">
        <v>408</v>
      </c>
      <c r="F40" s="145" t="s">
        <v>413</v>
      </c>
      <c r="G40" s="71">
        <v>100</v>
      </c>
      <c r="H40" s="49"/>
      <c r="I40" s="198"/>
      <c r="J40" s="49"/>
      <c r="K40" s="49"/>
      <c r="L40" s="49"/>
      <c r="M40" s="49"/>
      <c r="N40" s="49"/>
      <c r="Q40" s="197">
        <f t="shared" si="0"/>
        <v>100</v>
      </c>
    </row>
    <row r="41" spans="1:17" s="4" customFormat="1" ht="33.75" customHeight="1">
      <c r="A41" s="168" t="s">
        <v>490</v>
      </c>
      <c r="B41" s="142" t="s">
        <v>491</v>
      </c>
      <c r="C41" s="144" t="s">
        <v>236</v>
      </c>
      <c r="D41" s="145" t="s">
        <v>185</v>
      </c>
      <c r="E41" s="145" t="s">
        <v>408</v>
      </c>
      <c r="F41" s="145" t="s">
        <v>414</v>
      </c>
      <c r="G41" s="71">
        <v>30.8</v>
      </c>
      <c r="H41" s="49"/>
      <c r="I41" s="201"/>
      <c r="J41" s="49"/>
      <c r="K41" s="49"/>
      <c r="L41" s="49"/>
      <c r="M41" s="49"/>
      <c r="N41" s="49"/>
      <c r="Q41" s="197">
        <f t="shared" si="0"/>
        <v>30.8</v>
      </c>
    </row>
    <row r="42" spans="1:17" s="4" customFormat="1" ht="80.25" customHeight="1">
      <c r="A42" s="171" t="s">
        <v>492</v>
      </c>
      <c r="B42" s="151" t="s">
        <v>78</v>
      </c>
      <c r="C42" s="147" t="s">
        <v>236</v>
      </c>
      <c r="D42" s="147" t="s">
        <v>185</v>
      </c>
      <c r="E42" s="149" t="s">
        <v>415</v>
      </c>
      <c r="F42" s="145"/>
      <c r="G42" s="54">
        <f>G43</f>
        <v>5</v>
      </c>
      <c r="H42" s="49"/>
      <c r="I42" s="198"/>
      <c r="J42" s="49"/>
      <c r="K42" s="49"/>
      <c r="L42" s="49"/>
      <c r="M42" s="49"/>
      <c r="N42" s="49"/>
      <c r="Q42" s="197">
        <f t="shared" si="0"/>
        <v>5</v>
      </c>
    </row>
    <row r="43" spans="1:17" s="4" customFormat="1" ht="58.5" customHeight="1">
      <c r="A43" s="146" t="s">
        <v>493</v>
      </c>
      <c r="B43" s="142" t="s">
        <v>247</v>
      </c>
      <c r="C43" s="144" t="s">
        <v>236</v>
      </c>
      <c r="D43" s="155" t="s">
        <v>185</v>
      </c>
      <c r="E43" s="145" t="s">
        <v>415</v>
      </c>
      <c r="F43" s="145" t="s">
        <v>26</v>
      </c>
      <c r="G43" s="71">
        <v>5</v>
      </c>
      <c r="H43" s="49"/>
      <c r="I43" s="201"/>
      <c r="J43" s="49"/>
      <c r="K43" s="49"/>
      <c r="L43" s="49"/>
      <c r="M43" s="49"/>
      <c r="N43" s="49"/>
      <c r="Q43" s="197">
        <f t="shared" si="0"/>
        <v>5</v>
      </c>
    </row>
    <row r="44" spans="1:17" ht="51.75" customHeight="1">
      <c r="A44" s="147" t="s">
        <v>416</v>
      </c>
      <c r="B44" s="151" t="s">
        <v>188</v>
      </c>
      <c r="C44" s="149" t="s">
        <v>236</v>
      </c>
      <c r="D44" s="149" t="s">
        <v>270</v>
      </c>
      <c r="E44" s="149"/>
      <c r="F44" s="145"/>
      <c r="G44" s="54">
        <f>G45+G47</f>
        <v>220</v>
      </c>
      <c r="H44" s="49"/>
      <c r="I44" s="200"/>
      <c r="J44" s="55"/>
      <c r="K44" s="48"/>
      <c r="L44" s="48"/>
      <c r="M44" s="48"/>
      <c r="N44" s="48"/>
      <c r="Q44" s="197">
        <f t="shared" si="0"/>
        <v>220</v>
      </c>
    </row>
    <row r="45" spans="1:17" ht="98.25" customHeight="1">
      <c r="A45" s="147" t="s">
        <v>417</v>
      </c>
      <c r="B45" s="151" t="s">
        <v>371</v>
      </c>
      <c r="C45" s="149" t="s">
        <v>236</v>
      </c>
      <c r="D45" s="149" t="s">
        <v>270</v>
      </c>
      <c r="E45" s="149" t="s">
        <v>494</v>
      </c>
      <c r="F45" s="150"/>
      <c r="G45" s="54">
        <f>G46</f>
        <v>160</v>
      </c>
      <c r="H45" s="49"/>
      <c r="I45" s="198"/>
      <c r="J45" s="55"/>
      <c r="K45" s="48"/>
      <c r="L45" s="48"/>
      <c r="M45" s="48"/>
      <c r="N45" s="48"/>
      <c r="Q45" s="197">
        <f t="shared" si="0"/>
        <v>160</v>
      </c>
    </row>
    <row r="46" spans="1:17" ht="52.5" customHeight="1">
      <c r="A46" s="154" t="s">
        <v>418</v>
      </c>
      <c r="B46" s="142" t="s">
        <v>495</v>
      </c>
      <c r="C46" s="144" t="s">
        <v>236</v>
      </c>
      <c r="D46" s="155" t="s">
        <v>270</v>
      </c>
      <c r="E46" s="145" t="s">
        <v>494</v>
      </c>
      <c r="F46" s="145" t="s">
        <v>419</v>
      </c>
      <c r="G46" s="71">
        <v>160</v>
      </c>
      <c r="H46" s="48"/>
      <c r="I46" s="198"/>
      <c r="J46" s="55"/>
      <c r="K46" s="48"/>
      <c r="L46" s="48"/>
      <c r="M46" s="48"/>
      <c r="N46" s="48"/>
      <c r="Q46" s="197">
        <f t="shared" si="0"/>
        <v>160</v>
      </c>
    </row>
    <row r="47" spans="1:17" ht="99.75" customHeight="1">
      <c r="A47" s="147" t="s">
        <v>496</v>
      </c>
      <c r="B47" s="151" t="s">
        <v>372</v>
      </c>
      <c r="C47" s="149" t="s">
        <v>236</v>
      </c>
      <c r="D47" s="149" t="s">
        <v>270</v>
      </c>
      <c r="E47" s="149" t="s">
        <v>497</v>
      </c>
      <c r="F47" s="150"/>
      <c r="G47" s="54">
        <f>G48</f>
        <v>60</v>
      </c>
      <c r="H47" s="48"/>
      <c r="I47" s="201"/>
      <c r="J47" s="55"/>
      <c r="K47" s="48"/>
      <c r="L47" s="48"/>
      <c r="M47" s="48"/>
      <c r="N47" s="48"/>
      <c r="Q47" s="197">
        <f t="shared" si="0"/>
        <v>60</v>
      </c>
    </row>
    <row r="48" spans="1:17" ht="33" customHeight="1">
      <c r="A48" s="154" t="s">
        <v>498</v>
      </c>
      <c r="B48" s="142" t="s">
        <v>491</v>
      </c>
      <c r="C48" s="144" t="s">
        <v>236</v>
      </c>
      <c r="D48" s="155" t="s">
        <v>270</v>
      </c>
      <c r="E48" s="145" t="s">
        <v>497</v>
      </c>
      <c r="F48" s="145" t="s">
        <v>414</v>
      </c>
      <c r="G48" s="71">
        <v>60</v>
      </c>
      <c r="H48" s="48"/>
      <c r="I48" s="200"/>
      <c r="J48" s="55"/>
      <c r="K48" s="48"/>
      <c r="L48" s="48"/>
      <c r="M48" s="48"/>
      <c r="N48" s="48"/>
      <c r="Q48" s="197">
        <f t="shared" si="0"/>
        <v>60</v>
      </c>
    </row>
    <row r="49" spans="1:17" ht="67.5" customHeight="1">
      <c r="A49" s="147" t="s">
        <v>130</v>
      </c>
      <c r="B49" s="151" t="s">
        <v>176</v>
      </c>
      <c r="C49" s="147" t="s">
        <v>236</v>
      </c>
      <c r="D49" s="147" t="s">
        <v>175</v>
      </c>
      <c r="E49" s="147"/>
      <c r="F49" s="145"/>
      <c r="G49" s="54">
        <f>G50</f>
        <v>495.9</v>
      </c>
      <c r="H49" s="48"/>
      <c r="I49" s="198"/>
      <c r="J49" s="55"/>
      <c r="K49" s="48"/>
      <c r="L49" s="48"/>
      <c r="M49" s="48"/>
      <c r="N49" s="48"/>
      <c r="Q49" s="197">
        <f t="shared" si="0"/>
        <v>495.9</v>
      </c>
    </row>
    <row r="50" spans="1:17" ht="74.25" customHeight="1">
      <c r="A50" s="147" t="s">
        <v>145</v>
      </c>
      <c r="B50" s="148" t="s">
        <v>271</v>
      </c>
      <c r="C50" s="147" t="s">
        <v>236</v>
      </c>
      <c r="D50" s="147" t="s">
        <v>173</v>
      </c>
      <c r="E50" s="152"/>
      <c r="F50" s="150"/>
      <c r="G50" s="54">
        <f>G51+G54</f>
        <v>495.9</v>
      </c>
      <c r="H50" s="48"/>
      <c r="I50" s="198"/>
      <c r="J50" s="55"/>
      <c r="K50" s="48"/>
      <c r="L50" s="48"/>
      <c r="M50" s="48"/>
      <c r="N50" s="48"/>
      <c r="Q50" s="197">
        <f t="shared" si="0"/>
        <v>495.9</v>
      </c>
    </row>
    <row r="51" spans="1:17" ht="55.5" customHeight="1">
      <c r="A51" s="166" t="s">
        <v>135</v>
      </c>
      <c r="B51" s="148" t="s">
        <v>136</v>
      </c>
      <c r="C51" s="147" t="s">
        <v>236</v>
      </c>
      <c r="D51" s="147" t="s">
        <v>173</v>
      </c>
      <c r="E51" s="152" t="s">
        <v>273</v>
      </c>
      <c r="F51" s="150"/>
      <c r="G51" s="54">
        <f>G52+G53</f>
        <v>485.9</v>
      </c>
      <c r="H51" s="48"/>
      <c r="I51" s="201"/>
      <c r="J51" s="55"/>
      <c r="K51" s="48"/>
      <c r="L51" s="48"/>
      <c r="M51" s="48"/>
      <c r="N51" s="48"/>
      <c r="Q51" s="197">
        <f t="shared" si="0"/>
        <v>485.9</v>
      </c>
    </row>
    <row r="52" spans="1:17" ht="29.25" customHeight="1">
      <c r="A52" s="146" t="s">
        <v>124</v>
      </c>
      <c r="B52" s="142" t="s">
        <v>499</v>
      </c>
      <c r="C52" s="144" t="s">
        <v>236</v>
      </c>
      <c r="D52" s="145" t="s">
        <v>173</v>
      </c>
      <c r="E52" s="145" t="s">
        <v>273</v>
      </c>
      <c r="F52" s="145" t="s">
        <v>423</v>
      </c>
      <c r="G52" s="71">
        <v>355.9</v>
      </c>
      <c r="H52" s="199"/>
      <c r="I52" s="198"/>
      <c r="J52" s="55"/>
      <c r="K52" s="48"/>
      <c r="L52" s="48"/>
      <c r="M52" s="48"/>
      <c r="N52" s="48"/>
      <c r="Q52" s="197">
        <f t="shared" si="0"/>
        <v>355.9</v>
      </c>
    </row>
    <row r="53" spans="1:22" s="4" customFormat="1" ht="35.25" customHeight="1">
      <c r="A53" s="146" t="s">
        <v>281</v>
      </c>
      <c r="B53" s="142" t="s">
        <v>480</v>
      </c>
      <c r="C53" s="144" t="s">
        <v>236</v>
      </c>
      <c r="D53" s="145" t="s">
        <v>173</v>
      </c>
      <c r="E53" s="145" t="s">
        <v>273</v>
      </c>
      <c r="F53" s="145" t="s">
        <v>398</v>
      </c>
      <c r="G53" s="71">
        <f>485.9-355.9</f>
        <v>130</v>
      </c>
      <c r="H53" s="48"/>
      <c r="I53" s="198"/>
      <c r="J53" s="49"/>
      <c r="K53" s="49"/>
      <c r="L53" s="49"/>
      <c r="M53" s="49"/>
      <c r="N53" s="49"/>
      <c r="Q53" s="197">
        <f t="shared" si="0"/>
        <v>130</v>
      </c>
      <c r="R53" s="49"/>
      <c r="S53" s="49"/>
      <c r="T53" s="49"/>
      <c r="U53" s="49"/>
      <c r="V53" s="49"/>
    </row>
    <row r="54" spans="1:17" ht="87" customHeight="1">
      <c r="A54" s="166" t="s">
        <v>272</v>
      </c>
      <c r="B54" s="148" t="s">
        <v>299</v>
      </c>
      <c r="C54" s="147" t="s">
        <v>236</v>
      </c>
      <c r="D54" s="147" t="s">
        <v>173</v>
      </c>
      <c r="E54" s="152" t="s">
        <v>339</v>
      </c>
      <c r="F54" s="150"/>
      <c r="G54" s="54">
        <f>G55</f>
        <v>10</v>
      </c>
      <c r="H54" s="49"/>
      <c r="I54" s="198"/>
      <c r="J54" s="55"/>
      <c r="K54" s="48"/>
      <c r="L54" s="48"/>
      <c r="M54" s="48"/>
      <c r="N54" s="48"/>
      <c r="Q54" s="197">
        <f t="shared" si="0"/>
        <v>10</v>
      </c>
    </row>
    <row r="55" spans="1:17" ht="29.25" customHeight="1">
      <c r="A55" s="146" t="s">
        <v>286</v>
      </c>
      <c r="B55" s="142" t="s">
        <v>480</v>
      </c>
      <c r="C55" s="144" t="s">
        <v>236</v>
      </c>
      <c r="D55" s="145" t="s">
        <v>173</v>
      </c>
      <c r="E55" s="145" t="s">
        <v>339</v>
      </c>
      <c r="F55" s="145" t="s">
        <v>398</v>
      </c>
      <c r="G55" s="71">
        <v>10</v>
      </c>
      <c r="H55" s="203"/>
      <c r="I55" s="198"/>
      <c r="J55" s="55"/>
      <c r="K55" s="48"/>
      <c r="L55" s="48"/>
      <c r="M55" s="48"/>
      <c r="N55" s="48"/>
      <c r="Q55" s="197">
        <f t="shared" si="0"/>
        <v>10</v>
      </c>
    </row>
    <row r="56" spans="1:17" ht="23.25" customHeight="1">
      <c r="A56" s="147" t="s">
        <v>131</v>
      </c>
      <c r="B56" s="148" t="s">
        <v>425</v>
      </c>
      <c r="C56" s="147" t="s">
        <v>236</v>
      </c>
      <c r="D56" s="147" t="s">
        <v>426</v>
      </c>
      <c r="E56" s="155"/>
      <c r="F56" s="229"/>
      <c r="G56" s="139">
        <f>G57</f>
        <v>221.2</v>
      </c>
      <c r="H56" s="48"/>
      <c r="I56" s="200"/>
      <c r="J56" s="55"/>
      <c r="K56" s="48"/>
      <c r="L56" s="48"/>
      <c r="M56" s="48"/>
      <c r="N56" s="48"/>
      <c r="Q56" s="197">
        <f t="shared" si="0"/>
        <v>221.2</v>
      </c>
    </row>
    <row r="57" spans="1:17" ht="33" customHeight="1">
      <c r="A57" s="147" t="s">
        <v>157</v>
      </c>
      <c r="B57" s="148" t="s">
        <v>500</v>
      </c>
      <c r="C57" s="147" t="s">
        <v>236</v>
      </c>
      <c r="D57" s="147" t="s">
        <v>428</v>
      </c>
      <c r="E57" s="155"/>
      <c r="F57" s="229"/>
      <c r="G57" s="139">
        <f>G58</f>
        <v>221.2</v>
      </c>
      <c r="H57" s="48"/>
      <c r="I57" s="200"/>
      <c r="J57" s="55"/>
      <c r="K57" s="48"/>
      <c r="L57" s="48"/>
      <c r="M57" s="48"/>
      <c r="N57" s="48"/>
      <c r="Q57" s="197">
        <f t="shared" si="0"/>
        <v>221.2</v>
      </c>
    </row>
    <row r="58" spans="1:17" ht="71.25" customHeight="1">
      <c r="A58" s="147" t="s">
        <v>231</v>
      </c>
      <c r="B58" s="148" t="s">
        <v>427</v>
      </c>
      <c r="C58" s="147" t="s">
        <v>236</v>
      </c>
      <c r="D58" s="147" t="s">
        <v>428</v>
      </c>
      <c r="E58" s="149" t="s">
        <v>501</v>
      </c>
      <c r="F58" s="229"/>
      <c r="G58" s="139">
        <f>G59</f>
        <v>221.2</v>
      </c>
      <c r="H58" s="48"/>
      <c r="I58" s="201"/>
      <c r="J58" s="55"/>
      <c r="K58" s="48"/>
      <c r="L58" s="48"/>
      <c r="M58" s="48"/>
      <c r="N58" s="48"/>
      <c r="Q58" s="197">
        <f t="shared" si="0"/>
        <v>221.2</v>
      </c>
    </row>
    <row r="59" spans="1:17" ht="38.25" customHeight="1">
      <c r="A59" s="146" t="s">
        <v>429</v>
      </c>
      <c r="B59" s="142" t="s">
        <v>480</v>
      </c>
      <c r="C59" s="144" t="s">
        <v>236</v>
      </c>
      <c r="D59" s="155" t="s">
        <v>428</v>
      </c>
      <c r="E59" s="155" t="s">
        <v>501</v>
      </c>
      <c r="F59" s="145" t="s">
        <v>398</v>
      </c>
      <c r="G59" s="140">
        <v>221.2</v>
      </c>
      <c r="H59" s="48"/>
      <c r="I59" s="200"/>
      <c r="J59" s="55"/>
      <c r="K59" s="48"/>
      <c r="L59" s="48"/>
      <c r="M59" s="48"/>
      <c r="N59" s="48"/>
      <c r="Q59" s="54">
        <f>Q60</f>
        <v>7000</v>
      </c>
    </row>
    <row r="60" spans="1:17" ht="34.5" customHeight="1">
      <c r="A60" s="147" t="s">
        <v>141</v>
      </c>
      <c r="B60" s="151" t="s">
        <v>121</v>
      </c>
      <c r="C60" s="151"/>
      <c r="D60" s="147" t="s">
        <v>172</v>
      </c>
      <c r="E60" s="159"/>
      <c r="F60" s="161"/>
      <c r="G60" s="54">
        <f>G61</f>
        <v>7000</v>
      </c>
      <c r="H60" s="48"/>
      <c r="I60" s="201"/>
      <c r="J60" s="55"/>
      <c r="K60" s="48"/>
      <c r="L60" s="48"/>
      <c r="M60" s="48"/>
      <c r="N60" s="48"/>
      <c r="Q60" s="54">
        <f aca="true" t="shared" si="1" ref="Q60:Q84">G60</f>
        <v>7000</v>
      </c>
    </row>
    <row r="61" spans="1:17" ht="23.25" customHeight="1">
      <c r="A61" s="147" t="s">
        <v>158</v>
      </c>
      <c r="B61" s="151" t="s">
        <v>17</v>
      </c>
      <c r="C61" s="149" t="s">
        <v>236</v>
      </c>
      <c r="D61" s="149" t="s">
        <v>16</v>
      </c>
      <c r="E61" s="173"/>
      <c r="F61" s="161"/>
      <c r="G61" s="54">
        <f>G62+G64+G66</f>
        <v>7000</v>
      </c>
      <c r="H61" s="48"/>
      <c r="I61" s="200"/>
      <c r="J61" s="55"/>
      <c r="K61" s="48"/>
      <c r="L61" s="48"/>
      <c r="M61" s="48"/>
      <c r="N61" s="48"/>
      <c r="Q61" s="197">
        <f t="shared" si="1"/>
        <v>7000</v>
      </c>
    </row>
    <row r="62" spans="1:17" ht="33.75" customHeight="1">
      <c r="A62" s="147" t="s">
        <v>253</v>
      </c>
      <c r="B62" s="148" t="s">
        <v>502</v>
      </c>
      <c r="C62" s="149" t="s">
        <v>236</v>
      </c>
      <c r="D62" s="149" t="s">
        <v>16</v>
      </c>
      <c r="E62" s="347">
        <v>6000100</v>
      </c>
      <c r="F62" s="161"/>
      <c r="G62" s="54">
        <f>G63</f>
        <v>4070</v>
      </c>
      <c r="H62" s="48"/>
      <c r="I62" s="200"/>
      <c r="J62" s="200"/>
      <c r="K62" s="48"/>
      <c r="L62" s="48"/>
      <c r="M62" s="48"/>
      <c r="N62" s="48"/>
      <c r="Q62" s="197">
        <f t="shared" si="1"/>
        <v>4070</v>
      </c>
    </row>
    <row r="63" spans="1:17" ht="36.75" customHeight="1">
      <c r="A63" s="146" t="s">
        <v>269</v>
      </c>
      <c r="B63" s="142" t="s">
        <v>480</v>
      </c>
      <c r="C63" s="155" t="s">
        <v>236</v>
      </c>
      <c r="D63" s="155" t="s">
        <v>16</v>
      </c>
      <c r="E63" s="348">
        <v>6000100</v>
      </c>
      <c r="F63" s="145" t="s">
        <v>398</v>
      </c>
      <c r="G63" s="71">
        <v>4070</v>
      </c>
      <c r="H63" s="48"/>
      <c r="I63" s="200"/>
      <c r="J63" s="55"/>
      <c r="K63" s="48"/>
      <c r="L63" s="48"/>
      <c r="M63" s="48"/>
      <c r="N63" s="48"/>
      <c r="Q63" s="197">
        <f t="shared" si="1"/>
        <v>4070</v>
      </c>
    </row>
    <row r="64" spans="1:17" ht="39.75" customHeight="1">
      <c r="A64" s="147" t="s">
        <v>503</v>
      </c>
      <c r="B64" s="148" t="s">
        <v>432</v>
      </c>
      <c r="C64" s="149" t="s">
        <v>236</v>
      </c>
      <c r="D64" s="149" t="s">
        <v>16</v>
      </c>
      <c r="E64" s="347">
        <v>6000300</v>
      </c>
      <c r="F64" s="161"/>
      <c r="G64" s="54">
        <f>G65</f>
        <v>1390</v>
      </c>
      <c r="H64" s="48"/>
      <c r="I64" s="198"/>
      <c r="J64" s="55"/>
      <c r="K64" s="48"/>
      <c r="L64" s="48"/>
      <c r="M64" s="48"/>
      <c r="N64" s="48"/>
      <c r="Q64" s="197">
        <f t="shared" si="1"/>
        <v>1390</v>
      </c>
    </row>
    <row r="65" spans="1:17" ht="38.25" customHeight="1">
      <c r="A65" s="146" t="s">
        <v>369</v>
      </c>
      <c r="B65" s="142" t="s">
        <v>480</v>
      </c>
      <c r="C65" s="155" t="s">
        <v>236</v>
      </c>
      <c r="D65" s="155" t="s">
        <v>16</v>
      </c>
      <c r="E65" s="348">
        <v>6000300</v>
      </c>
      <c r="F65" s="145" t="s">
        <v>398</v>
      </c>
      <c r="G65" s="71">
        <v>1390</v>
      </c>
      <c r="H65" s="48"/>
      <c r="I65" s="198"/>
      <c r="J65" s="55"/>
      <c r="K65" s="48"/>
      <c r="L65" s="48"/>
      <c r="M65" s="48"/>
      <c r="N65" s="48"/>
      <c r="Q65" s="197">
        <f t="shared" si="1"/>
        <v>1390</v>
      </c>
    </row>
    <row r="66" spans="1:17" ht="32.25" customHeight="1">
      <c r="A66" s="147" t="s">
        <v>504</v>
      </c>
      <c r="B66" s="148" t="s">
        <v>434</v>
      </c>
      <c r="C66" s="149" t="s">
        <v>236</v>
      </c>
      <c r="D66" s="149" t="s">
        <v>16</v>
      </c>
      <c r="E66" s="347">
        <v>6000400</v>
      </c>
      <c r="F66" s="150"/>
      <c r="G66" s="54">
        <f>G67</f>
        <v>1540</v>
      </c>
      <c r="H66" s="48"/>
      <c r="I66" s="201"/>
      <c r="J66" s="55"/>
      <c r="K66" s="48"/>
      <c r="L66" s="48"/>
      <c r="M66" s="48"/>
      <c r="N66" s="48"/>
      <c r="Q66" s="197">
        <f t="shared" si="1"/>
        <v>1540</v>
      </c>
    </row>
    <row r="67" spans="1:17" ht="32.25" customHeight="1">
      <c r="A67" s="146" t="s">
        <v>22</v>
      </c>
      <c r="B67" s="142" t="s">
        <v>480</v>
      </c>
      <c r="C67" s="144" t="s">
        <v>236</v>
      </c>
      <c r="D67" s="144" t="s">
        <v>16</v>
      </c>
      <c r="E67" s="348">
        <v>6000400</v>
      </c>
      <c r="F67" s="145" t="s">
        <v>398</v>
      </c>
      <c r="G67" s="71">
        <v>1540</v>
      </c>
      <c r="H67" s="48"/>
      <c r="I67" s="198"/>
      <c r="J67" s="55"/>
      <c r="K67" s="48"/>
      <c r="L67" s="48"/>
      <c r="M67" s="48"/>
      <c r="N67" s="48"/>
      <c r="Q67" s="197">
        <f t="shared" si="1"/>
        <v>1540</v>
      </c>
    </row>
    <row r="68" spans="1:17" ht="25.5" customHeight="1">
      <c r="A68" s="147" t="s">
        <v>142</v>
      </c>
      <c r="B68" s="151" t="s">
        <v>138</v>
      </c>
      <c r="C68" s="151"/>
      <c r="D68" s="147" t="s">
        <v>174</v>
      </c>
      <c r="E68" s="147"/>
      <c r="F68" s="152"/>
      <c r="G68" s="54">
        <f>G69+G72+G83</f>
        <v>8229.7</v>
      </c>
      <c r="H68" s="48"/>
      <c r="I68" s="204"/>
      <c r="J68" s="55"/>
      <c r="K68" s="48"/>
      <c r="L68" s="48"/>
      <c r="M68" s="48"/>
      <c r="N68" s="48"/>
      <c r="Q68" s="197">
        <f t="shared" si="1"/>
        <v>8229.7</v>
      </c>
    </row>
    <row r="69" spans="1:17" ht="66.75" customHeight="1">
      <c r="A69" s="147" t="s">
        <v>159</v>
      </c>
      <c r="B69" s="151" t="s">
        <v>436</v>
      </c>
      <c r="C69" s="149" t="s">
        <v>236</v>
      </c>
      <c r="D69" s="149" t="s">
        <v>437</v>
      </c>
      <c r="E69" s="149"/>
      <c r="F69" s="145"/>
      <c r="G69" s="54">
        <f>G70</f>
        <v>37</v>
      </c>
      <c r="H69" s="48"/>
      <c r="I69" s="201"/>
      <c r="J69" s="55"/>
      <c r="K69" s="48"/>
      <c r="L69" s="48"/>
      <c r="M69" s="48"/>
      <c r="N69" s="48"/>
      <c r="Q69" s="197">
        <f t="shared" si="1"/>
        <v>37</v>
      </c>
    </row>
    <row r="70" spans="1:17" ht="137.25" customHeight="1">
      <c r="A70" s="147" t="s">
        <v>120</v>
      </c>
      <c r="B70" s="267" t="s">
        <v>438</v>
      </c>
      <c r="C70" s="149" t="s">
        <v>236</v>
      </c>
      <c r="D70" s="149" t="s">
        <v>437</v>
      </c>
      <c r="E70" s="149" t="s">
        <v>439</v>
      </c>
      <c r="F70" s="145"/>
      <c r="G70" s="54">
        <f>G71</f>
        <v>37</v>
      </c>
      <c r="H70" s="48"/>
      <c r="I70" s="200"/>
      <c r="J70" s="55"/>
      <c r="K70" s="48"/>
      <c r="L70" s="48"/>
      <c r="M70" s="48"/>
      <c r="N70" s="48"/>
      <c r="Q70" s="197">
        <f t="shared" si="1"/>
        <v>37</v>
      </c>
    </row>
    <row r="71" spans="1:17" ht="36" customHeight="1">
      <c r="A71" s="145" t="s">
        <v>163</v>
      </c>
      <c r="B71" s="142" t="s">
        <v>480</v>
      </c>
      <c r="C71" s="155" t="s">
        <v>236</v>
      </c>
      <c r="D71" s="155" t="s">
        <v>437</v>
      </c>
      <c r="E71" s="155" t="s">
        <v>439</v>
      </c>
      <c r="F71" s="145" t="s">
        <v>398</v>
      </c>
      <c r="G71" s="71">
        <f>7+15+15</f>
        <v>37</v>
      </c>
      <c r="H71" s="48"/>
      <c r="I71" s="198"/>
      <c r="J71" s="55"/>
      <c r="K71" s="48"/>
      <c r="L71" s="48"/>
      <c r="M71" s="48"/>
      <c r="N71" s="48"/>
      <c r="Q71" s="197">
        <f t="shared" si="1"/>
        <v>37</v>
      </c>
    </row>
    <row r="72" spans="1:17" ht="33.75" customHeight="1">
      <c r="A72" s="147" t="s">
        <v>179</v>
      </c>
      <c r="B72" s="151" t="s">
        <v>183</v>
      </c>
      <c r="C72" s="149"/>
      <c r="D72" s="149" t="s">
        <v>182</v>
      </c>
      <c r="E72" s="149"/>
      <c r="F72" s="145"/>
      <c r="G72" s="54">
        <f>G73+G79+G81</f>
        <v>6936.7</v>
      </c>
      <c r="H72" s="48"/>
      <c r="I72" s="198"/>
      <c r="J72" s="55"/>
      <c r="K72" s="48"/>
      <c r="L72" s="48"/>
      <c r="M72" s="48"/>
      <c r="N72" s="48"/>
      <c r="Q72" s="197">
        <f t="shared" si="1"/>
        <v>6936.7</v>
      </c>
    </row>
    <row r="73" spans="1:17" ht="55.5" customHeight="1">
      <c r="A73" s="147" t="s">
        <v>180</v>
      </c>
      <c r="B73" s="267" t="s">
        <v>505</v>
      </c>
      <c r="C73" s="149" t="s">
        <v>236</v>
      </c>
      <c r="D73" s="149" t="s">
        <v>182</v>
      </c>
      <c r="E73" s="149" t="s">
        <v>440</v>
      </c>
      <c r="F73" s="145"/>
      <c r="G73" s="54">
        <f>G74+G75+G78</f>
        <v>6677.4</v>
      </c>
      <c r="H73" s="48"/>
      <c r="I73" s="198"/>
      <c r="J73" s="55"/>
      <c r="K73" s="48"/>
      <c r="L73" s="48"/>
      <c r="M73" s="48"/>
      <c r="N73" s="48"/>
      <c r="Q73" s="197"/>
    </row>
    <row r="74" spans="1:17" ht="36" customHeight="1">
      <c r="A74" s="145" t="s">
        <v>181</v>
      </c>
      <c r="B74" s="142" t="s">
        <v>471</v>
      </c>
      <c r="C74" s="144" t="s">
        <v>236</v>
      </c>
      <c r="D74" s="155" t="s">
        <v>182</v>
      </c>
      <c r="E74" s="145" t="s">
        <v>440</v>
      </c>
      <c r="F74" s="145" t="s">
        <v>423</v>
      </c>
      <c r="G74" s="71">
        <f>3959.1+1195.7</f>
        <v>5154.8</v>
      </c>
      <c r="H74" s="48"/>
      <c r="I74" s="198"/>
      <c r="J74" s="55"/>
      <c r="K74" s="48"/>
      <c r="L74" s="48"/>
      <c r="M74" s="48"/>
      <c r="N74" s="48"/>
      <c r="Q74" s="197"/>
    </row>
    <row r="75" spans="1:17" ht="34.5" customHeight="1">
      <c r="A75" s="145" t="s">
        <v>462</v>
      </c>
      <c r="B75" s="142" t="s">
        <v>477</v>
      </c>
      <c r="C75" s="144" t="s">
        <v>236</v>
      </c>
      <c r="D75" s="155" t="s">
        <v>182</v>
      </c>
      <c r="E75" s="145" t="s">
        <v>440</v>
      </c>
      <c r="F75" s="145" t="s">
        <v>337</v>
      </c>
      <c r="G75" s="71">
        <f>G76+G77</f>
        <v>1518.6</v>
      </c>
      <c r="H75" s="48"/>
      <c r="I75" s="181"/>
      <c r="J75" s="176"/>
      <c r="K75" s="175"/>
      <c r="L75" s="175"/>
      <c r="M75" s="177"/>
      <c r="N75" s="182"/>
      <c r="O75" s="60"/>
      <c r="Q75" s="197">
        <f t="shared" si="1"/>
        <v>1518.6</v>
      </c>
    </row>
    <row r="76" spans="1:17" ht="55.5" customHeight="1">
      <c r="A76" s="154" t="s">
        <v>506</v>
      </c>
      <c r="B76" s="142" t="s">
        <v>478</v>
      </c>
      <c r="C76" s="144" t="s">
        <v>236</v>
      </c>
      <c r="D76" s="155" t="s">
        <v>182</v>
      </c>
      <c r="E76" s="145" t="s">
        <v>440</v>
      </c>
      <c r="F76" s="145" t="s">
        <v>336</v>
      </c>
      <c r="G76" s="71">
        <v>289.4</v>
      </c>
      <c r="H76" s="48"/>
      <c r="I76" s="184"/>
      <c r="J76" s="180"/>
      <c r="K76" s="178"/>
      <c r="L76" s="183"/>
      <c r="M76" s="179"/>
      <c r="N76" s="179"/>
      <c r="O76" s="203"/>
      <c r="Q76" s="197">
        <f t="shared" si="1"/>
        <v>289.4</v>
      </c>
    </row>
    <row r="77" spans="1:17" ht="34.5" customHeight="1">
      <c r="A77" s="154" t="s">
        <v>507</v>
      </c>
      <c r="B77" s="142" t="s">
        <v>480</v>
      </c>
      <c r="C77" s="144" t="s">
        <v>236</v>
      </c>
      <c r="D77" s="155" t="s">
        <v>182</v>
      </c>
      <c r="E77" s="145" t="s">
        <v>440</v>
      </c>
      <c r="F77" s="145" t="s">
        <v>398</v>
      </c>
      <c r="G77" s="71">
        <v>1229.2</v>
      </c>
      <c r="H77" s="48"/>
      <c r="I77" s="198"/>
      <c r="J77" s="55"/>
      <c r="K77" s="48"/>
      <c r="L77" s="48"/>
      <c r="M77" s="48"/>
      <c r="N77" s="48"/>
      <c r="Q77" s="197">
        <f t="shared" si="1"/>
        <v>1229.2</v>
      </c>
    </row>
    <row r="78" spans="1:17" ht="35.25" customHeight="1">
      <c r="A78" s="145" t="s">
        <v>508</v>
      </c>
      <c r="B78" s="142" t="s">
        <v>489</v>
      </c>
      <c r="C78" s="144" t="s">
        <v>236</v>
      </c>
      <c r="D78" s="155" t="s">
        <v>182</v>
      </c>
      <c r="E78" s="145" t="s">
        <v>440</v>
      </c>
      <c r="F78" s="145" t="s">
        <v>413</v>
      </c>
      <c r="G78" s="71">
        <v>4</v>
      </c>
      <c r="H78" s="48"/>
      <c r="I78" s="198"/>
      <c r="J78" s="55"/>
      <c r="K78" s="48"/>
      <c r="L78" s="48"/>
      <c r="M78" s="48"/>
      <c r="N78" s="48"/>
      <c r="Q78" s="197">
        <f t="shared" si="1"/>
        <v>4</v>
      </c>
    </row>
    <row r="79" spans="1:17" ht="35.25" customHeight="1">
      <c r="A79" s="147" t="s">
        <v>509</v>
      </c>
      <c r="B79" s="151" t="s">
        <v>160</v>
      </c>
      <c r="C79" s="147" t="s">
        <v>236</v>
      </c>
      <c r="D79" s="147" t="s">
        <v>182</v>
      </c>
      <c r="E79" s="149" t="s">
        <v>441</v>
      </c>
      <c r="F79" s="145"/>
      <c r="G79" s="54">
        <f>G80</f>
        <v>213</v>
      </c>
      <c r="H79" s="48"/>
      <c r="I79" s="198"/>
      <c r="J79" s="55"/>
      <c r="K79" s="48"/>
      <c r="L79" s="48"/>
      <c r="M79" s="48"/>
      <c r="N79" s="48"/>
      <c r="Q79" s="197">
        <f t="shared" si="1"/>
        <v>213</v>
      </c>
    </row>
    <row r="80" spans="1:17" ht="36" customHeight="1">
      <c r="A80" s="145" t="s">
        <v>510</v>
      </c>
      <c r="B80" s="142" t="s">
        <v>480</v>
      </c>
      <c r="C80" s="144" t="s">
        <v>236</v>
      </c>
      <c r="D80" s="155" t="s">
        <v>182</v>
      </c>
      <c r="E80" s="145" t="s">
        <v>441</v>
      </c>
      <c r="F80" s="145" t="s">
        <v>398</v>
      </c>
      <c r="G80" s="71">
        <f>280+253-320</f>
        <v>213</v>
      </c>
      <c r="H80" s="47"/>
      <c r="I80" s="198"/>
      <c r="J80" s="55"/>
      <c r="K80" s="48"/>
      <c r="L80" s="48"/>
      <c r="M80" s="48"/>
      <c r="N80" s="48"/>
      <c r="Q80" s="197">
        <f t="shared" si="1"/>
        <v>213</v>
      </c>
    </row>
    <row r="81" spans="1:17" ht="84" customHeight="1">
      <c r="A81" s="147" t="s">
        <v>511</v>
      </c>
      <c r="B81" s="151" t="s">
        <v>512</v>
      </c>
      <c r="C81" s="147" t="s">
        <v>236</v>
      </c>
      <c r="D81" s="147" t="s">
        <v>182</v>
      </c>
      <c r="E81" s="149" t="s">
        <v>442</v>
      </c>
      <c r="F81" s="152"/>
      <c r="G81" s="54">
        <f>G82</f>
        <v>46.3</v>
      </c>
      <c r="H81" s="207"/>
      <c r="I81" s="201"/>
      <c r="J81" s="55"/>
      <c r="K81" s="48"/>
      <c r="L81" s="48"/>
      <c r="M81" s="48"/>
      <c r="N81" s="48"/>
      <c r="Q81" s="197">
        <f t="shared" si="1"/>
        <v>46.3</v>
      </c>
    </row>
    <row r="82" spans="1:17" ht="39.75" customHeight="1">
      <c r="A82" s="145" t="s">
        <v>513</v>
      </c>
      <c r="B82" s="142" t="s">
        <v>480</v>
      </c>
      <c r="C82" s="144" t="s">
        <v>236</v>
      </c>
      <c r="D82" s="155" t="s">
        <v>182</v>
      </c>
      <c r="E82" s="145" t="s">
        <v>442</v>
      </c>
      <c r="F82" s="145" t="s">
        <v>398</v>
      </c>
      <c r="G82" s="71">
        <v>46.3</v>
      </c>
      <c r="H82" s="208"/>
      <c r="I82" s="186"/>
      <c r="J82" s="55"/>
      <c r="K82" s="48"/>
      <c r="L82" s="48"/>
      <c r="M82" s="48"/>
      <c r="N82" s="48"/>
      <c r="Q82" s="197">
        <f t="shared" si="1"/>
        <v>46.3</v>
      </c>
    </row>
    <row r="83" spans="1:17" ht="30.75" customHeight="1">
      <c r="A83" s="147" t="s">
        <v>514</v>
      </c>
      <c r="B83" s="148" t="s">
        <v>515</v>
      </c>
      <c r="C83" s="144"/>
      <c r="D83" s="147" t="s">
        <v>516</v>
      </c>
      <c r="E83" s="145"/>
      <c r="F83" s="145"/>
      <c r="G83" s="54">
        <f>G84</f>
        <v>1256</v>
      </c>
      <c r="H83" s="208"/>
      <c r="I83" s="186"/>
      <c r="J83" s="55"/>
      <c r="K83" s="48"/>
      <c r="L83" s="48"/>
      <c r="M83" s="48"/>
      <c r="N83" s="48"/>
      <c r="Q83" s="197"/>
    </row>
    <row r="84" spans="1:17" ht="60.75" customHeight="1">
      <c r="A84" s="147" t="s">
        <v>517</v>
      </c>
      <c r="B84" s="151" t="s">
        <v>518</v>
      </c>
      <c r="C84" s="147" t="s">
        <v>236</v>
      </c>
      <c r="D84" s="147" t="s">
        <v>516</v>
      </c>
      <c r="E84" s="149" t="s">
        <v>519</v>
      </c>
      <c r="F84" s="152"/>
      <c r="G84" s="54">
        <f>G85</f>
        <v>1256</v>
      </c>
      <c r="H84" s="48"/>
      <c r="I84" s="195"/>
      <c r="J84" s="55"/>
      <c r="K84" s="48"/>
      <c r="L84" s="48"/>
      <c r="M84" s="48"/>
      <c r="N84" s="48"/>
      <c r="Q84" s="197">
        <f t="shared" si="1"/>
        <v>1256</v>
      </c>
    </row>
    <row r="85" spans="1:17" ht="33" customHeight="1">
      <c r="A85" s="145" t="s">
        <v>520</v>
      </c>
      <c r="B85" s="142" t="s">
        <v>480</v>
      </c>
      <c r="C85" s="144" t="s">
        <v>236</v>
      </c>
      <c r="D85" s="155" t="s">
        <v>516</v>
      </c>
      <c r="E85" s="145" t="s">
        <v>519</v>
      </c>
      <c r="F85" s="145" t="s">
        <v>398</v>
      </c>
      <c r="G85" s="71">
        <v>1256</v>
      </c>
      <c r="H85" s="48"/>
      <c r="I85" s="69"/>
      <c r="J85" s="69"/>
      <c r="K85" s="48"/>
      <c r="L85" s="68"/>
      <c r="M85" s="60"/>
      <c r="N85" s="60"/>
      <c r="O85" s="60"/>
      <c r="P85" s="60"/>
      <c r="Q85" s="5"/>
    </row>
    <row r="86" spans="1:17" ht="36" customHeight="1">
      <c r="A86" s="147" t="s">
        <v>132</v>
      </c>
      <c r="B86" s="151" t="s">
        <v>274</v>
      </c>
      <c r="C86" s="151"/>
      <c r="D86" s="147" t="s">
        <v>177</v>
      </c>
      <c r="E86" s="144"/>
      <c r="F86" s="145"/>
      <c r="G86" s="54">
        <f>G87</f>
        <v>2366.2</v>
      </c>
      <c r="H86" s="48"/>
      <c r="I86" s="69"/>
      <c r="J86" s="69"/>
      <c r="K86" s="48"/>
      <c r="L86" s="60"/>
      <c r="M86" s="60"/>
      <c r="N86" s="60"/>
      <c r="O86" s="60"/>
      <c r="P86" s="60"/>
      <c r="Q86" s="5"/>
    </row>
    <row r="87" spans="1:17" ht="33" customHeight="1">
      <c r="A87" s="147" t="s">
        <v>161</v>
      </c>
      <c r="B87" s="151" t="s">
        <v>216</v>
      </c>
      <c r="C87" s="144" t="s">
        <v>236</v>
      </c>
      <c r="D87" s="147" t="s">
        <v>178</v>
      </c>
      <c r="E87" s="147"/>
      <c r="F87" s="152"/>
      <c r="G87" s="54">
        <f>G88+G91</f>
        <v>2366.2</v>
      </c>
      <c r="H87" s="48"/>
      <c r="I87" s="69"/>
      <c r="J87" s="69"/>
      <c r="K87" s="48"/>
      <c r="L87" s="60"/>
      <c r="M87" s="60"/>
      <c r="N87" s="60"/>
      <c r="O87" s="60"/>
      <c r="P87" s="60"/>
      <c r="Q87" s="5"/>
    </row>
    <row r="88" spans="1:17" ht="75" customHeight="1">
      <c r="A88" s="147" t="s">
        <v>162</v>
      </c>
      <c r="B88" s="148" t="s">
        <v>521</v>
      </c>
      <c r="C88" s="144" t="s">
        <v>236</v>
      </c>
      <c r="D88" s="147" t="s">
        <v>178</v>
      </c>
      <c r="E88" s="149" t="s">
        <v>443</v>
      </c>
      <c r="F88" s="152"/>
      <c r="G88" s="54">
        <f>G89+G90</f>
        <v>2151.2</v>
      </c>
      <c r="H88" s="282"/>
      <c r="I88" s="282"/>
      <c r="J88" s="282"/>
      <c r="K88" s="48"/>
      <c r="L88" s="283"/>
      <c r="M88" s="47"/>
      <c r="N88" s="47"/>
      <c r="O88" s="5"/>
      <c r="P88" s="5"/>
      <c r="Q88" s="5"/>
    </row>
    <row r="89" spans="1:17" ht="36" customHeight="1">
      <c r="A89" s="145" t="s">
        <v>522</v>
      </c>
      <c r="B89" s="142" t="s">
        <v>471</v>
      </c>
      <c r="C89" s="144" t="s">
        <v>236</v>
      </c>
      <c r="D89" s="155" t="s">
        <v>178</v>
      </c>
      <c r="E89" s="145" t="s">
        <v>523</v>
      </c>
      <c r="F89" s="145" t="s">
        <v>423</v>
      </c>
      <c r="G89" s="71">
        <f>360.4+108.8</f>
        <v>469.2</v>
      </c>
      <c r="H89" s="203"/>
      <c r="I89" s="284"/>
      <c r="J89" s="284"/>
      <c r="K89" s="48"/>
      <c r="L89" s="283"/>
      <c r="M89" s="47"/>
      <c r="N89" s="47"/>
      <c r="O89" s="5"/>
      <c r="P89" s="5"/>
      <c r="Q89" s="5"/>
    </row>
    <row r="90" spans="1:17" ht="38.25" customHeight="1">
      <c r="A90" s="145" t="s">
        <v>524</v>
      </c>
      <c r="B90" s="142" t="s">
        <v>480</v>
      </c>
      <c r="C90" s="144" t="s">
        <v>236</v>
      </c>
      <c r="D90" s="155" t="s">
        <v>178</v>
      </c>
      <c r="E90" s="145" t="s">
        <v>523</v>
      </c>
      <c r="F90" s="145" t="s">
        <v>398</v>
      </c>
      <c r="G90" s="71">
        <v>1682</v>
      </c>
      <c r="H90" s="285"/>
      <c r="I90" s="203"/>
      <c r="J90" s="203"/>
      <c r="K90" s="48"/>
      <c r="L90" s="47"/>
      <c r="M90" s="47"/>
      <c r="N90" s="47"/>
      <c r="O90" s="5"/>
      <c r="P90" s="5"/>
      <c r="Q90" s="5"/>
    </row>
    <row r="91" spans="1:17" ht="58.5" customHeight="1">
      <c r="A91" s="147" t="s">
        <v>525</v>
      </c>
      <c r="B91" s="148" t="s">
        <v>342</v>
      </c>
      <c r="C91" s="144" t="s">
        <v>236</v>
      </c>
      <c r="D91" s="147" t="s">
        <v>178</v>
      </c>
      <c r="E91" s="149" t="s">
        <v>444</v>
      </c>
      <c r="F91" s="152"/>
      <c r="G91" s="54">
        <f>G92</f>
        <v>215</v>
      </c>
      <c r="H91" s="286"/>
      <c r="I91" s="285"/>
      <c r="J91" s="285"/>
      <c r="K91" s="48"/>
      <c r="L91" s="287"/>
      <c r="M91" s="47"/>
      <c r="N91" s="47"/>
      <c r="O91" s="5"/>
      <c r="P91" s="5"/>
      <c r="Q91" s="5"/>
    </row>
    <row r="92" spans="1:17" ht="29.25" customHeight="1">
      <c r="A92" s="145" t="s">
        <v>526</v>
      </c>
      <c r="B92" s="142" t="s">
        <v>480</v>
      </c>
      <c r="C92" s="144" t="s">
        <v>236</v>
      </c>
      <c r="D92" s="155" t="s">
        <v>178</v>
      </c>
      <c r="E92" s="145" t="s">
        <v>444</v>
      </c>
      <c r="F92" s="145" t="s">
        <v>398</v>
      </c>
      <c r="G92" s="71">
        <f>50+315-150</f>
        <v>215</v>
      </c>
      <c r="H92" s="42"/>
      <c r="I92" s="39"/>
      <c r="J92" s="39"/>
      <c r="L92" s="31"/>
      <c r="M92" s="5"/>
      <c r="N92" s="5"/>
      <c r="O92" s="5"/>
      <c r="P92" s="5"/>
      <c r="Q92" s="5"/>
    </row>
    <row r="93" spans="1:17" ht="29.25" customHeight="1">
      <c r="A93" s="147" t="s">
        <v>133</v>
      </c>
      <c r="B93" s="151" t="s">
        <v>139</v>
      </c>
      <c r="C93" s="144"/>
      <c r="D93" s="147" t="s">
        <v>186</v>
      </c>
      <c r="E93" s="144"/>
      <c r="F93" s="145"/>
      <c r="G93" s="54">
        <f>G94+G97</f>
        <v>3227.6999999999994</v>
      </c>
      <c r="H93" s="42"/>
      <c r="I93" s="39"/>
      <c r="J93" s="39"/>
      <c r="L93" s="31"/>
      <c r="M93" s="5"/>
      <c r="N93" s="5"/>
      <c r="O93" s="5"/>
      <c r="P93" s="5"/>
      <c r="Q93" s="5"/>
    </row>
    <row r="94" spans="1:17" ht="30.75" customHeight="1">
      <c r="A94" s="147" t="s">
        <v>156</v>
      </c>
      <c r="B94" s="151" t="s">
        <v>316</v>
      </c>
      <c r="C94" s="149" t="s">
        <v>236</v>
      </c>
      <c r="D94" s="149" t="s">
        <v>317</v>
      </c>
      <c r="E94" s="149"/>
      <c r="F94" s="152"/>
      <c r="G94" s="54">
        <f>G95</f>
        <v>451.1</v>
      </c>
      <c r="H94" s="11"/>
      <c r="I94" s="42"/>
      <c r="J94" s="42"/>
      <c r="L94" s="19"/>
      <c r="M94" s="5"/>
      <c r="N94" s="5"/>
      <c r="O94" s="5"/>
      <c r="P94" s="5"/>
      <c r="Q94" s="5"/>
    </row>
    <row r="95" spans="1:17" ht="87" customHeight="1">
      <c r="A95" s="147" t="s">
        <v>170</v>
      </c>
      <c r="B95" s="151" t="s">
        <v>318</v>
      </c>
      <c r="C95" s="149" t="s">
        <v>236</v>
      </c>
      <c r="D95" s="149" t="s">
        <v>317</v>
      </c>
      <c r="E95" s="149" t="s">
        <v>445</v>
      </c>
      <c r="F95" s="152"/>
      <c r="G95" s="54">
        <f>G96</f>
        <v>451.1</v>
      </c>
      <c r="H95" s="39"/>
      <c r="I95" s="11"/>
      <c r="J95" s="11"/>
      <c r="L95" s="5"/>
      <c r="M95" s="5"/>
      <c r="N95" s="5"/>
      <c r="O95" s="5"/>
      <c r="P95" s="5"/>
      <c r="Q95" s="5"/>
    </row>
    <row r="96" spans="1:17" ht="47.25" customHeight="1">
      <c r="A96" s="154" t="s">
        <v>341</v>
      </c>
      <c r="B96" s="142" t="s">
        <v>527</v>
      </c>
      <c r="C96" s="144" t="s">
        <v>236</v>
      </c>
      <c r="D96" s="155" t="s">
        <v>317</v>
      </c>
      <c r="E96" s="145" t="s">
        <v>445</v>
      </c>
      <c r="F96" s="145" t="s">
        <v>446</v>
      </c>
      <c r="G96" s="71">
        <v>451.1</v>
      </c>
      <c r="H96" s="10"/>
      <c r="I96" s="39"/>
      <c r="J96" s="39"/>
      <c r="L96" s="31"/>
      <c r="M96" s="5"/>
      <c r="N96" s="5"/>
      <c r="O96" s="5"/>
      <c r="P96" s="5"/>
      <c r="Q96" s="5"/>
    </row>
    <row r="97" spans="1:17" ht="18" customHeight="1">
      <c r="A97" s="147" t="s">
        <v>164</v>
      </c>
      <c r="B97" s="151" t="s">
        <v>18</v>
      </c>
      <c r="C97" s="144" t="s">
        <v>236</v>
      </c>
      <c r="D97" s="147" t="s">
        <v>217</v>
      </c>
      <c r="E97" s="145"/>
      <c r="F97" s="145"/>
      <c r="G97" s="54">
        <f>G98+G100+G102</f>
        <v>2776.5999999999995</v>
      </c>
      <c r="H97" s="10"/>
      <c r="I97" s="10"/>
      <c r="J97" s="10"/>
      <c r="L97" s="19"/>
      <c r="M97" s="5"/>
      <c r="N97" s="5"/>
      <c r="O97" s="5"/>
      <c r="P97" s="5"/>
      <c r="Q97" s="5"/>
    </row>
    <row r="98" spans="1:17" s="1" customFormat="1" ht="53.25" customHeight="1">
      <c r="A98" s="147" t="s">
        <v>165</v>
      </c>
      <c r="B98" s="151" t="s">
        <v>63</v>
      </c>
      <c r="C98" s="147" t="s">
        <v>236</v>
      </c>
      <c r="D98" s="147" t="s">
        <v>217</v>
      </c>
      <c r="E98" s="149" t="s">
        <v>447</v>
      </c>
      <c r="F98" s="161"/>
      <c r="G98" s="54">
        <f>G99</f>
        <v>1232.8</v>
      </c>
      <c r="H98" s="10"/>
      <c r="I98" s="10"/>
      <c r="J98" s="10"/>
      <c r="L98" s="17"/>
      <c r="M98" s="17"/>
      <c r="N98" s="17"/>
      <c r="O98" s="17"/>
      <c r="P98" s="17"/>
      <c r="Q98" s="17"/>
    </row>
    <row r="99" spans="1:17" s="1" customFormat="1" ht="58.5" customHeight="1">
      <c r="A99" s="145" t="s">
        <v>528</v>
      </c>
      <c r="B99" s="142" t="s">
        <v>247</v>
      </c>
      <c r="C99" s="144" t="s">
        <v>236</v>
      </c>
      <c r="D99" s="155" t="s">
        <v>217</v>
      </c>
      <c r="E99" s="145" t="s">
        <v>447</v>
      </c>
      <c r="F99" s="145" t="s">
        <v>26</v>
      </c>
      <c r="G99" s="71">
        <v>1232.8</v>
      </c>
      <c r="H99" s="10"/>
      <c r="I99" s="10"/>
      <c r="J99" s="10"/>
      <c r="L99" s="17"/>
      <c r="M99" s="17"/>
      <c r="N99" s="17"/>
      <c r="O99" s="17"/>
      <c r="P99" s="17"/>
      <c r="Q99" s="17"/>
    </row>
    <row r="100" spans="1:17" s="1" customFormat="1" ht="48" customHeight="1">
      <c r="A100" s="147" t="s">
        <v>529</v>
      </c>
      <c r="B100" s="151" t="s">
        <v>530</v>
      </c>
      <c r="C100" s="147" t="s">
        <v>236</v>
      </c>
      <c r="D100" s="147" t="s">
        <v>217</v>
      </c>
      <c r="E100" s="149" t="s">
        <v>448</v>
      </c>
      <c r="F100" s="161"/>
      <c r="G100" s="54">
        <f>G101</f>
        <v>1203.6</v>
      </c>
      <c r="H100" s="10"/>
      <c r="I100" s="10"/>
      <c r="J100" s="10"/>
      <c r="L100" s="17"/>
      <c r="M100" s="17"/>
      <c r="N100" s="17"/>
      <c r="O100" s="17"/>
      <c r="P100" s="17"/>
      <c r="Q100" s="17"/>
    </row>
    <row r="101" spans="1:17" s="1" customFormat="1" ht="60.75" customHeight="1">
      <c r="A101" s="145" t="s">
        <v>531</v>
      </c>
      <c r="B101" s="142" t="s">
        <v>247</v>
      </c>
      <c r="C101" s="144" t="s">
        <v>236</v>
      </c>
      <c r="D101" s="155" t="s">
        <v>217</v>
      </c>
      <c r="E101" s="145" t="s">
        <v>448</v>
      </c>
      <c r="F101" s="145" t="s">
        <v>26</v>
      </c>
      <c r="G101" s="71">
        <v>1203.6</v>
      </c>
      <c r="H101" s="10"/>
      <c r="I101" s="10"/>
      <c r="J101" s="10"/>
      <c r="L101" s="17"/>
      <c r="M101" s="17"/>
      <c r="N101" s="17"/>
      <c r="O101" s="17"/>
      <c r="P101" s="17"/>
      <c r="Q101" s="17"/>
    </row>
    <row r="102" spans="1:17" s="1" customFormat="1" ht="58.5" customHeight="1">
      <c r="A102" s="147" t="s">
        <v>532</v>
      </c>
      <c r="B102" s="151" t="s">
        <v>533</v>
      </c>
      <c r="C102" s="147" t="s">
        <v>236</v>
      </c>
      <c r="D102" s="147" t="s">
        <v>217</v>
      </c>
      <c r="E102" s="149" t="s">
        <v>449</v>
      </c>
      <c r="F102" s="49"/>
      <c r="G102" s="205">
        <f>G103</f>
        <v>340.2</v>
      </c>
      <c r="H102" s="10"/>
      <c r="I102" s="10"/>
      <c r="J102" s="10"/>
      <c r="K102" s="17"/>
      <c r="L102" s="17"/>
      <c r="M102" s="17"/>
      <c r="N102" s="17"/>
      <c r="O102" s="17"/>
      <c r="P102" s="17"/>
      <c r="Q102" s="17"/>
    </row>
    <row r="103" spans="1:17" s="1" customFormat="1" ht="57.75" customHeight="1">
      <c r="A103" s="145" t="s">
        <v>534</v>
      </c>
      <c r="B103" s="142" t="s">
        <v>247</v>
      </c>
      <c r="C103" s="144" t="s">
        <v>236</v>
      </c>
      <c r="D103" s="155" t="s">
        <v>217</v>
      </c>
      <c r="E103" s="145" t="s">
        <v>449</v>
      </c>
      <c r="F103" s="145" t="s">
        <v>26</v>
      </c>
      <c r="G103" s="206">
        <v>340.2</v>
      </c>
      <c r="H103" s="9"/>
      <c r="I103" s="10"/>
      <c r="J103" s="10"/>
      <c r="K103" s="17"/>
      <c r="L103" s="17"/>
      <c r="M103" s="17"/>
      <c r="N103" s="17"/>
      <c r="O103" s="17"/>
      <c r="P103" s="17"/>
      <c r="Q103" s="17"/>
    </row>
    <row r="104" spans="1:17" s="1" customFormat="1" ht="31.5" customHeight="1">
      <c r="A104" s="147" t="s">
        <v>2</v>
      </c>
      <c r="B104" s="151" t="s">
        <v>376</v>
      </c>
      <c r="C104" s="151"/>
      <c r="D104" s="147" t="s">
        <v>275</v>
      </c>
      <c r="E104" s="144"/>
      <c r="F104" s="145"/>
      <c r="G104" s="54">
        <f>G105</f>
        <v>267.4</v>
      </c>
      <c r="H104" s="17"/>
      <c r="I104" s="11"/>
      <c r="J104" s="17"/>
      <c r="L104" s="17"/>
      <c r="M104" s="17"/>
      <c r="N104" s="17"/>
      <c r="O104" s="17"/>
      <c r="P104" s="17"/>
      <c r="Q104" s="17"/>
    </row>
    <row r="105" spans="1:17" s="1" customFormat="1" ht="21.75" customHeight="1">
      <c r="A105" s="147" t="s">
        <v>4</v>
      </c>
      <c r="B105" s="151" t="s">
        <v>276</v>
      </c>
      <c r="C105" s="149" t="s">
        <v>236</v>
      </c>
      <c r="D105" s="149" t="s">
        <v>277</v>
      </c>
      <c r="E105" s="149"/>
      <c r="F105" s="152"/>
      <c r="G105" s="54">
        <f>G106</f>
        <v>267.4</v>
      </c>
      <c r="H105" s="9"/>
      <c r="I105" s="17"/>
      <c r="J105" s="11"/>
      <c r="L105" s="17"/>
      <c r="M105" s="17"/>
      <c r="N105" s="17"/>
      <c r="O105" s="17"/>
      <c r="P105" s="17"/>
      <c r="Q105" s="17"/>
    </row>
    <row r="106" spans="1:17" s="1" customFormat="1" ht="85.5" customHeight="1">
      <c r="A106" s="147" t="s">
        <v>535</v>
      </c>
      <c r="B106" s="151" t="s">
        <v>450</v>
      </c>
      <c r="C106" s="149" t="s">
        <v>236</v>
      </c>
      <c r="D106" s="149" t="s">
        <v>277</v>
      </c>
      <c r="E106" s="149" t="s">
        <v>451</v>
      </c>
      <c r="F106" s="152"/>
      <c r="G106" s="54">
        <f>G107+G108</f>
        <v>267.4</v>
      </c>
      <c r="H106" s="39"/>
      <c r="I106" s="11"/>
      <c r="J106" s="11"/>
      <c r="L106" s="17"/>
      <c r="M106" s="17"/>
      <c r="N106" s="17"/>
      <c r="O106" s="17"/>
      <c r="P106" s="17"/>
      <c r="Q106" s="17"/>
    </row>
    <row r="107" spans="1:10" s="6" customFormat="1" ht="30" customHeight="1">
      <c r="A107" s="145" t="s">
        <v>303</v>
      </c>
      <c r="B107" s="142" t="s">
        <v>471</v>
      </c>
      <c r="C107" s="144" t="s">
        <v>236</v>
      </c>
      <c r="D107" s="155" t="s">
        <v>277</v>
      </c>
      <c r="E107" s="145" t="s">
        <v>451</v>
      </c>
      <c r="F107" s="145" t="s">
        <v>423</v>
      </c>
      <c r="G107" s="71">
        <f>94+28.4</f>
        <v>122.4</v>
      </c>
      <c r="H107" s="40"/>
      <c r="I107" s="39"/>
      <c r="J107" s="39"/>
    </row>
    <row r="108" spans="1:17" ht="32.25" customHeight="1">
      <c r="A108" s="145" t="s">
        <v>536</v>
      </c>
      <c r="B108" s="142" t="s">
        <v>480</v>
      </c>
      <c r="C108" s="144" t="s">
        <v>236</v>
      </c>
      <c r="D108" s="155" t="s">
        <v>277</v>
      </c>
      <c r="E108" s="145" t="s">
        <v>451</v>
      </c>
      <c r="F108" s="145" t="s">
        <v>398</v>
      </c>
      <c r="G108" s="71">
        <f>267.4-122.4</f>
        <v>144.99999999999997</v>
      </c>
      <c r="H108" s="40"/>
      <c r="I108" s="40"/>
      <c r="J108" s="40"/>
      <c r="L108" s="5"/>
      <c r="M108" s="5"/>
      <c r="N108" s="5"/>
      <c r="O108" s="5"/>
      <c r="P108" s="5"/>
      <c r="Q108" s="5"/>
    </row>
    <row r="109" spans="1:17" ht="30">
      <c r="A109" s="147" t="s">
        <v>537</v>
      </c>
      <c r="B109" s="151" t="s">
        <v>278</v>
      </c>
      <c r="C109" s="144" t="s">
        <v>236</v>
      </c>
      <c r="D109" s="147" t="s">
        <v>279</v>
      </c>
      <c r="E109" s="159"/>
      <c r="F109" s="152"/>
      <c r="G109" s="54">
        <f>G110</f>
        <v>656</v>
      </c>
      <c r="H109" s="40"/>
      <c r="I109" s="40"/>
      <c r="J109" s="40"/>
      <c r="L109" s="5"/>
      <c r="M109" s="5"/>
      <c r="N109" s="5"/>
      <c r="O109" s="5"/>
      <c r="P109" s="5"/>
      <c r="Q109" s="5"/>
    </row>
    <row r="110" spans="1:17" ht="30">
      <c r="A110" s="147" t="s">
        <v>538</v>
      </c>
      <c r="B110" s="151" t="s">
        <v>126</v>
      </c>
      <c r="C110" s="147" t="s">
        <v>236</v>
      </c>
      <c r="D110" s="147" t="s">
        <v>280</v>
      </c>
      <c r="E110" s="49"/>
      <c r="F110" s="152"/>
      <c r="G110" s="54">
        <f>G111</f>
        <v>656</v>
      </c>
      <c r="H110" s="40"/>
      <c r="I110" s="40"/>
      <c r="J110" s="40"/>
      <c r="L110" s="5"/>
      <c r="M110" s="5"/>
      <c r="N110" s="5"/>
      <c r="O110" s="5"/>
      <c r="P110" s="5"/>
      <c r="Q110" s="5"/>
    </row>
    <row r="111" spans="1:17" ht="32.25" customHeight="1">
      <c r="A111" s="147" t="s">
        <v>539</v>
      </c>
      <c r="B111" s="151" t="s">
        <v>452</v>
      </c>
      <c r="C111" s="147" t="s">
        <v>236</v>
      </c>
      <c r="D111" s="147" t="s">
        <v>280</v>
      </c>
      <c r="E111" s="149" t="s">
        <v>453</v>
      </c>
      <c r="F111" s="152"/>
      <c r="G111" s="54">
        <f>G112</f>
        <v>656</v>
      </c>
      <c r="H111" s="40"/>
      <c r="I111" s="40"/>
      <c r="J111" s="40"/>
      <c r="L111" s="5"/>
      <c r="M111" s="5"/>
      <c r="N111" s="5"/>
      <c r="O111" s="5"/>
      <c r="P111" s="5"/>
      <c r="Q111" s="5"/>
    </row>
    <row r="112" spans="1:17" ht="34.5" customHeight="1">
      <c r="A112" s="145" t="s">
        <v>540</v>
      </c>
      <c r="B112" s="142" t="s">
        <v>480</v>
      </c>
      <c r="C112" s="144" t="s">
        <v>236</v>
      </c>
      <c r="D112" s="155" t="s">
        <v>280</v>
      </c>
      <c r="E112" s="145" t="s">
        <v>453</v>
      </c>
      <c r="F112" s="145" t="s">
        <v>398</v>
      </c>
      <c r="G112" s="71">
        <v>656</v>
      </c>
      <c r="H112" s="40"/>
      <c r="I112" s="40"/>
      <c r="J112" s="40"/>
      <c r="L112" s="5"/>
      <c r="M112" s="5"/>
      <c r="N112" s="5"/>
      <c r="O112" s="5"/>
      <c r="P112" s="5"/>
      <c r="Q112" s="5"/>
    </row>
    <row r="113" spans="1:17" ht="21.75" customHeight="1">
      <c r="A113" s="349" t="s">
        <v>541</v>
      </c>
      <c r="B113" s="350"/>
      <c r="C113" s="351"/>
      <c r="D113" s="352"/>
      <c r="E113" s="352"/>
      <c r="F113" s="353"/>
      <c r="G113" s="354">
        <f>G15+G49+G56+G60+G68+G86+G93+G104+G109</f>
        <v>38859.1</v>
      </c>
      <c r="H113" s="190"/>
      <c r="I113" s="40"/>
      <c r="J113" s="40"/>
      <c r="L113" s="5"/>
      <c r="M113" s="5"/>
      <c r="N113" s="5"/>
      <c r="O113" s="5"/>
      <c r="P113" s="5"/>
      <c r="Q113" s="5"/>
    </row>
    <row r="114" spans="1:17" ht="15.75">
      <c r="A114" s="3"/>
      <c r="B114" s="4"/>
      <c r="C114" s="4"/>
      <c r="D114" s="3"/>
      <c r="E114" s="3"/>
      <c r="F114" s="3"/>
      <c r="G114" s="51"/>
      <c r="H114" s="9"/>
      <c r="I114" s="190"/>
      <c r="J114" s="190"/>
      <c r="L114" s="5"/>
      <c r="M114" s="5"/>
      <c r="N114" s="5"/>
      <c r="O114" s="5"/>
      <c r="P114" s="5"/>
      <c r="Q114" s="5"/>
    </row>
    <row r="115" spans="1:17" ht="15.75">
      <c r="A115" s="3"/>
      <c r="G115" s="51"/>
      <c r="H115" s="8"/>
      <c r="I115" s="190"/>
      <c r="J115" s="190"/>
      <c r="L115" s="5"/>
      <c r="M115" s="5"/>
      <c r="N115" s="5"/>
      <c r="O115" s="5"/>
      <c r="P115" s="5"/>
      <c r="Q115" s="5"/>
    </row>
    <row r="116" spans="1:17" ht="15.75">
      <c r="A116" s="35"/>
      <c r="B116" s="3"/>
      <c r="C116" s="209"/>
      <c r="D116" s="209"/>
      <c r="E116" s="209"/>
      <c r="F116" s="209"/>
      <c r="G116" s="51"/>
      <c r="H116" s="192"/>
      <c r="I116" s="8"/>
      <c r="J116" s="190"/>
      <c r="L116" s="5"/>
      <c r="M116" s="5"/>
      <c r="N116" s="5"/>
      <c r="O116" s="5"/>
      <c r="P116" s="5"/>
      <c r="Q116" s="5"/>
    </row>
    <row r="117" spans="2:17" ht="15.75">
      <c r="B117" s="3"/>
      <c r="C117" s="209"/>
      <c r="D117" s="209"/>
      <c r="E117" s="209"/>
      <c r="F117" s="210"/>
      <c r="G117" s="51"/>
      <c r="H117" s="192"/>
      <c r="I117" s="192"/>
      <c r="J117" s="192"/>
      <c r="L117" s="5"/>
      <c r="M117" s="5"/>
      <c r="N117" s="5"/>
      <c r="O117" s="5"/>
      <c r="P117" s="5"/>
      <c r="Q117" s="5"/>
    </row>
    <row r="118" spans="1:17" ht="15.75">
      <c r="A118" s="3"/>
      <c r="B118" s="3"/>
      <c r="C118" s="209"/>
      <c r="D118" s="209"/>
      <c r="E118" s="209"/>
      <c r="F118" s="210"/>
      <c r="G118" s="51"/>
      <c r="H118" s="8"/>
      <c r="I118" s="192"/>
      <c r="J118" s="192"/>
      <c r="L118" s="5"/>
      <c r="M118" s="5"/>
      <c r="N118" s="5"/>
      <c r="O118" s="5"/>
      <c r="P118" s="5"/>
      <c r="Q118" s="5"/>
    </row>
    <row r="119" spans="1:17" ht="15.75">
      <c r="A119" s="33"/>
      <c r="B119" s="33"/>
      <c r="C119" s="209"/>
      <c r="D119" s="209"/>
      <c r="E119" s="209"/>
      <c r="F119" s="211"/>
      <c r="G119" s="51"/>
      <c r="H119" s="8"/>
      <c r="I119" s="8"/>
      <c r="J119" s="8"/>
      <c r="L119" s="5"/>
      <c r="M119" s="5"/>
      <c r="N119" s="5"/>
      <c r="O119" s="5"/>
      <c r="P119" s="5"/>
      <c r="Q119" s="5"/>
    </row>
    <row r="120" spans="1:17" ht="12.75">
      <c r="A120" s="33"/>
      <c r="B120" s="33"/>
      <c r="C120" s="209"/>
      <c r="D120" s="209"/>
      <c r="E120" s="209"/>
      <c r="F120" s="211"/>
      <c r="G120" s="52"/>
      <c r="H120" s="8"/>
      <c r="I120" s="8"/>
      <c r="J120" s="8"/>
      <c r="L120" s="5"/>
      <c r="M120" s="5"/>
      <c r="N120" s="5"/>
      <c r="O120" s="5"/>
      <c r="P120" s="5"/>
      <c r="Q120" s="5"/>
    </row>
    <row r="121" spans="1:17" ht="21" customHeight="1">
      <c r="A121" s="384"/>
      <c r="B121" s="384"/>
      <c r="C121" s="212"/>
      <c r="D121" s="213"/>
      <c r="E121" s="213"/>
      <c r="F121" s="210"/>
      <c r="G121" s="51"/>
      <c r="H121" s="40"/>
      <c r="I121" s="8"/>
      <c r="J121" s="8"/>
      <c r="L121" s="5"/>
      <c r="M121" s="5"/>
      <c r="N121" s="5"/>
      <c r="O121" s="5"/>
      <c r="P121" s="5"/>
      <c r="Q121" s="5"/>
    </row>
    <row r="122" spans="1:17" ht="21.75" customHeight="1">
      <c r="A122" s="384"/>
      <c r="B122" s="384"/>
      <c r="C122" s="212"/>
      <c r="D122" s="214"/>
      <c r="E122" s="214"/>
      <c r="F122" s="211"/>
      <c r="G122" s="50"/>
      <c r="H122" s="40"/>
      <c r="I122" s="40"/>
      <c r="J122" s="40"/>
      <c r="L122" s="5"/>
      <c r="M122" s="5"/>
      <c r="N122" s="5"/>
      <c r="O122" s="5"/>
      <c r="P122" s="5"/>
      <c r="Q122" s="5"/>
    </row>
    <row r="123" spans="1:17" ht="24" customHeight="1">
      <c r="A123" s="385"/>
      <c r="B123" s="385"/>
      <c r="C123" s="215"/>
      <c r="D123" s="209"/>
      <c r="E123" s="209"/>
      <c r="F123" s="211"/>
      <c r="G123" s="41"/>
      <c r="H123" s="40"/>
      <c r="I123" s="40"/>
      <c r="J123" s="40"/>
      <c r="L123" s="5"/>
      <c r="M123" s="5"/>
      <c r="N123" s="5"/>
      <c r="O123" s="5"/>
      <c r="P123" s="5"/>
      <c r="Q123" s="5"/>
    </row>
    <row r="124" spans="1:17" ht="27" customHeight="1">
      <c r="A124" s="385"/>
      <c r="B124" s="385"/>
      <c r="C124" s="215"/>
      <c r="D124" s="209"/>
      <c r="E124" s="209"/>
      <c r="F124" s="211"/>
      <c r="G124" s="41"/>
      <c r="H124" s="40"/>
      <c r="I124" s="40"/>
      <c r="J124" s="40"/>
      <c r="L124" s="5"/>
      <c r="M124" s="5"/>
      <c r="N124" s="5"/>
      <c r="O124" s="5"/>
      <c r="P124" s="5"/>
      <c r="Q124" s="5"/>
    </row>
    <row r="125" spans="1:17" ht="33.75" customHeight="1">
      <c r="A125" s="385"/>
      <c r="B125" s="385"/>
      <c r="C125" s="215"/>
      <c r="D125" s="209"/>
      <c r="E125" s="209"/>
      <c r="F125" s="211"/>
      <c r="G125" s="40"/>
      <c r="H125" s="40"/>
      <c r="I125" s="40"/>
      <c r="J125" s="40"/>
      <c r="L125" s="5"/>
      <c r="M125" s="5"/>
      <c r="N125" s="5"/>
      <c r="O125" s="5"/>
      <c r="P125" s="5"/>
      <c r="Q125" s="5"/>
    </row>
    <row r="126" spans="1:10" ht="35.25" customHeight="1">
      <c r="A126" s="385"/>
      <c r="B126" s="385"/>
      <c r="C126" s="215"/>
      <c r="D126" s="209"/>
      <c r="E126" s="209"/>
      <c r="F126" s="211"/>
      <c r="G126" s="40"/>
      <c r="H126" s="40"/>
      <c r="I126" s="40"/>
      <c r="J126" s="40"/>
    </row>
    <row r="127" spans="1:10" ht="18">
      <c r="A127" s="384"/>
      <c r="B127" s="384"/>
      <c r="C127" s="212"/>
      <c r="D127" s="213"/>
      <c r="E127" s="213"/>
      <c r="F127" s="210"/>
      <c r="G127" s="41"/>
      <c r="H127" s="40"/>
      <c r="I127" s="40"/>
      <c r="J127" s="40"/>
    </row>
    <row r="128" spans="1:10" ht="18">
      <c r="A128" s="382"/>
      <c r="B128" s="382"/>
      <c r="C128" s="216"/>
      <c r="D128" s="217"/>
      <c r="E128" s="217"/>
      <c r="F128" s="210"/>
      <c r="G128" s="44"/>
      <c r="H128" s="16"/>
      <c r="I128" s="40"/>
      <c r="J128" s="40"/>
    </row>
    <row r="129" spans="1:10" ht="15.75">
      <c r="A129" s="383"/>
      <c r="B129" s="383"/>
      <c r="C129" s="218"/>
      <c r="D129" s="219"/>
      <c r="E129" s="219"/>
      <c r="F129" s="211"/>
      <c r="G129" s="44"/>
      <c r="H129" s="16"/>
      <c r="I129" s="16"/>
      <c r="J129" s="16"/>
    </row>
    <row r="130" spans="1:10" ht="15.75">
      <c r="A130" s="383"/>
      <c r="B130" s="383"/>
      <c r="C130" s="218"/>
      <c r="D130" s="219"/>
      <c r="E130" s="219"/>
      <c r="F130" s="211"/>
      <c r="G130" s="44"/>
      <c r="H130" s="16"/>
      <c r="I130" s="16"/>
      <c r="J130" s="16"/>
    </row>
    <row r="131" spans="1:10" ht="15.75">
      <c r="A131" s="383"/>
      <c r="B131" s="383"/>
      <c r="C131" s="218"/>
      <c r="D131" s="219"/>
      <c r="E131" s="219"/>
      <c r="F131" s="210"/>
      <c r="G131" s="16"/>
      <c r="H131" s="16"/>
      <c r="I131" s="16"/>
      <c r="J131" s="16"/>
    </row>
    <row r="132" spans="1:10" ht="15.75">
      <c r="A132" s="383"/>
      <c r="B132" s="383"/>
      <c r="C132" s="218"/>
      <c r="D132" s="219"/>
      <c r="E132" s="219"/>
      <c r="F132" s="210"/>
      <c r="G132" s="16"/>
      <c r="H132" s="16"/>
      <c r="I132" s="16"/>
      <c r="J132" s="16"/>
    </row>
    <row r="133" spans="1:10" ht="15.75">
      <c r="A133" s="13"/>
      <c r="B133" s="13"/>
      <c r="C133" s="219"/>
      <c r="D133" s="219"/>
      <c r="E133" s="219"/>
      <c r="F133" s="211"/>
      <c r="G133" s="45"/>
      <c r="H133" s="14"/>
      <c r="I133" s="16"/>
      <c r="J133" s="16"/>
    </row>
    <row r="134" spans="1:10" ht="12.75">
      <c r="A134" s="13"/>
      <c r="C134" s="47"/>
      <c r="D134" s="220"/>
      <c r="E134" s="220"/>
      <c r="F134" s="210"/>
      <c r="G134" s="12"/>
      <c r="H134" s="5"/>
      <c r="I134" s="14"/>
      <c r="J134" s="14"/>
    </row>
    <row r="135" spans="1:10" ht="15.75">
      <c r="A135" s="3"/>
      <c r="B135" s="12"/>
      <c r="C135" s="221"/>
      <c r="D135" s="209"/>
      <c r="E135" s="209"/>
      <c r="F135" s="211"/>
      <c r="G135" s="3"/>
      <c r="H135" s="14"/>
      <c r="I135" s="43"/>
      <c r="J135" s="14"/>
    </row>
    <row r="136" spans="1:10" ht="12.75">
      <c r="A136" s="3"/>
      <c r="B136" s="3"/>
      <c r="C136" s="209"/>
      <c r="D136" s="209"/>
      <c r="E136" s="209"/>
      <c r="F136" s="211"/>
      <c r="G136" s="3"/>
      <c r="H136" s="8"/>
      <c r="I136" s="5"/>
      <c r="J136" s="5"/>
    </row>
    <row r="137" spans="1:10" ht="12.75">
      <c r="A137" s="3"/>
      <c r="B137" s="3"/>
      <c r="C137" s="209"/>
      <c r="D137" s="209"/>
      <c r="E137" s="209"/>
      <c r="F137" s="210"/>
      <c r="G137" s="3"/>
      <c r="H137" s="8"/>
      <c r="I137" s="8"/>
      <c r="J137" s="8"/>
    </row>
    <row r="138" spans="1:10" ht="12.75">
      <c r="A138" s="3"/>
      <c r="B138" s="3"/>
      <c r="C138" s="209"/>
      <c r="D138" s="209"/>
      <c r="E138" s="209"/>
      <c r="F138" s="210"/>
      <c r="G138" s="3"/>
      <c r="H138" s="8"/>
      <c r="I138" s="8"/>
      <c r="J138" s="8"/>
    </row>
    <row r="139" spans="1:10" ht="12.75">
      <c r="A139" s="3"/>
      <c r="B139" s="3"/>
      <c r="C139" s="209"/>
      <c r="D139" s="209"/>
      <c r="E139" s="209"/>
      <c r="F139" s="222"/>
      <c r="G139" s="3"/>
      <c r="H139" s="8"/>
      <c r="I139" s="8"/>
      <c r="J139" s="8"/>
    </row>
    <row r="140" spans="1:10" ht="12.75">
      <c r="A140" s="3"/>
      <c r="B140" s="3"/>
      <c r="C140" s="209"/>
      <c r="D140" s="209"/>
      <c r="E140" s="209"/>
      <c r="F140" s="209"/>
      <c r="G140" s="3"/>
      <c r="H140" s="8"/>
      <c r="I140" s="8"/>
      <c r="J140" s="8"/>
    </row>
    <row r="141" spans="1:10" ht="12.75">
      <c r="A141" s="3"/>
      <c r="B141" s="3"/>
      <c r="C141" s="209"/>
      <c r="D141" s="209"/>
      <c r="E141" s="209"/>
      <c r="F141" s="209"/>
      <c r="G141" s="3"/>
      <c r="H141" s="8"/>
      <c r="I141" s="8"/>
      <c r="J141" s="8"/>
    </row>
    <row r="142" spans="3:10" ht="12.75">
      <c r="C142" s="47"/>
      <c r="D142" s="47"/>
      <c r="E142" s="47"/>
      <c r="F142" s="47"/>
      <c r="H142" s="8"/>
      <c r="I142" s="8"/>
      <c r="J142" s="8"/>
    </row>
    <row r="143" spans="3:10" ht="12.75">
      <c r="C143" s="47"/>
      <c r="D143" s="47"/>
      <c r="E143" s="47"/>
      <c r="F143" s="47"/>
      <c r="H143" s="8"/>
      <c r="I143" s="8"/>
      <c r="J143" s="8"/>
    </row>
    <row r="144" spans="3:10" ht="12.75">
      <c r="C144" s="47"/>
      <c r="D144" s="47"/>
      <c r="E144" s="47"/>
      <c r="F144" s="47"/>
      <c r="H144" s="8"/>
      <c r="I144" s="8"/>
      <c r="J144" s="8"/>
    </row>
    <row r="145" spans="3:10" ht="12.75">
      <c r="C145" s="47"/>
      <c r="D145" s="47"/>
      <c r="E145" s="47"/>
      <c r="F145" s="47"/>
      <c r="H145" s="8"/>
      <c r="I145" s="8"/>
      <c r="J145" s="8"/>
    </row>
    <row r="146" spans="3:10" ht="12.75">
      <c r="C146" s="47"/>
      <c r="D146" s="47"/>
      <c r="E146" s="47"/>
      <c r="F146" s="47"/>
      <c r="H146" s="8"/>
      <c r="I146" s="8"/>
      <c r="J146" s="8"/>
    </row>
    <row r="147" spans="3:10" ht="12.75">
      <c r="C147" s="47"/>
      <c r="D147" s="47"/>
      <c r="E147" s="47"/>
      <c r="F147" s="47"/>
      <c r="H147" s="8"/>
      <c r="I147" s="8"/>
      <c r="J147" s="8"/>
    </row>
    <row r="148" spans="3:10" ht="12.75">
      <c r="C148" s="47"/>
      <c r="D148" s="47"/>
      <c r="E148" s="47"/>
      <c r="F148" s="47"/>
      <c r="H148" s="8"/>
      <c r="I148" s="8"/>
      <c r="J148" s="8"/>
    </row>
    <row r="149" spans="3:10" ht="12.75">
      <c r="C149" s="47"/>
      <c r="D149" s="47"/>
      <c r="E149" s="47"/>
      <c r="F149" s="47"/>
      <c r="H149" s="8"/>
      <c r="I149" s="8"/>
      <c r="J149" s="8"/>
    </row>
    <row r="150" spans="3:10" ht="12.75">
      <c r="C150" s="47"/>
      <c r="D150" s="47"/>
      <c r="E150" s="47"/>
      <c r="F150" s="47"/>
      <c r="H150" s="8"/>
      <c r="I150" s="8"/>
      <c r="J150" s="8"/>
    </row>
    <row r="151" spans="3:10" ht="12.75">
      <c r="C151" s="47"/>
      <c r="D151" s="47"/>
      <c r="E151" s="47"/>
      <c r="F151" s="47"/>
      <c r="H151" s="8"/>
      <c r="I151" s="8"/>
      <c r="J151" s="8"/>
    </row>
    <row r="152" spans="3:10" ht="12.75">
      <c r="C152" s="47"/>
      <c r="D152" s="47"/>
      <c r="E152" s="47"/>
      <c r="F152" s="47"/>
      <c r="H152" s="8"/>
      <c r="I152" s="8"/>
      <c r="J152" s="8"/>
    </row>
    <row r="153" spans="3:10" ht="12.75">
      <c r="C153" s="47"/>
      <c r="D153" s="47"/>
      <c r="E153" s="47"/>
      <c r="F153" s="47"/>
      <c r="H153" s="8"/>
      <c r="I153" s="8"/>
      <c r="J153" s="8"/>
    </row>
    <row r="154" spans="3:10" ht="12.75">
      <c r="C154" s="47"/>
      <c r="D154" s="47"/>
      <c r="E154" s="47"/>
      <c r="F154" s="47"/>
      <c r="H154" s="8"/>
      <c r="I154" s="8"/>
      <c r="J154" s="8"/>
    </row>
    <row r="155" spans="3:10" ht="12.75">
      <c r="C155" s="47"/>
      <c r="D155" s="47"/>
      <c r="E155" s="47"/>
      <c r="F155" s="47"/>
      <c r="H155" s="8"/>
      <c r="I155" s="8"/>
      <c r="J155" s="8"/>
    </row>
    <row r="156" spans="3:10" ht="12.75">
      <c r="C156" s="47"/>
      <c r="D156" s="47"/>
      <c r="E156" s="47"/>
      <c r="F156" s="47"/>
      <c r="H156" s="8"/>
      <c r="I156" s="8"/>
      <c r="J156" s="8"/>
    </row>
    <row r="157" spans="3:10" ht="12.75">
      <c r="C157" s="47"/>
      <c r="D157" s="47"/>
      <c r="E157" s="47"/>
      <c r="F157" s="47"/>
      <c r="H157" s="8"/>
      <c r="I157" s="8"/>
      <c r="J157" s="8"/>
    </row>
    <row r="158" spans="3:10" ht="12.75">
      <c r="C158" s="47"/>
      <c r="D158" s="47"/>
      <c r="E158" s="47"/>
      <c r="F158" s="47"/>
      <c r="H158" s="8"/>
      <c r="I158" s="8"/>
      <c r="J158" s="8"/>
    </row>
    <row r="159" spans="3:10" ht="12.75">
      <c r="C159" s="47"/>
      <c r="D159" s="47"/>
      <c r="E159" s="47"/>
      <c r="F159" s="47"/>
      <c r="H159" s="8"/>
      <c r="I159" s="8"/>
      <c r="J159" s="8"/>
    </row>
    <row r="160" spans="3:10" ht="12.75">
      <c r="C160" s="47"/>
      <c r="D160" s="47"/>
      <c r="E160" s="47"/>
      <c r="F160" s="47"/>
      <c r="H160" s="8"/>
      <c r="I160" s="8"/>
      <c r="J160" s="8"/>
    </row>
    <row r="161" spans="3:10" ht="12.75">
      <c r="C161" s="47"/>
      <c r="D161" s="47"/>
      <c r="E161" s="47"/>
      <c r="F161" s="47"/>
      <c r="H161" s="8"/>
      <c r="I161" s="8"/>
      <c r="J161" s="8"/>
    </row>
    <row r="162" spans="3:10" ht="12.75">
      <c r="C162" s="47"/>
      <c r="D162" s="47"/>
      <c r="E162" s="47"/>
      <c r="F162" s="47"/>
      <c r="H162" s="8"/>
      <c r="I162" s="8"/>
      <c r="J162" s="8"/>
    </row>
    <row r="163" spans="3:10" ht="12.75">
      <c r="C163" s="47"/>
      <c r="D163" s="47"/>
      <c r="E163" s="47"/>
      <c r="F163" s="47"/>
      <c r="H163" s="8"/>
      <c r="I163" s="8"/>
      <c r="J163" s="8"/>
    </row>
    <row r="164" spans="8:10" ht="12.75">
      <c r="H164" s="8"/>
      <c r="I164" s="8"/>
      <c r="J164" s="8"/>
    </row>
    <row r="165" spans="8:10" ht="12.75">
      <c r="H165" s="8"/>
      <c r="I165" s="8"/>
      <c r="J165" s="8"/>
    </row>
    <row r="166" spans="8:10" ht="12.75">
      <c r="H166" s="8"/>
      <c r="I166" s="8"/>
      <c r="J166" s="8"/>
    </row>
    <row r="167" spans="8:10" ht="12.75">
      <c r="H167" s="8"/>
      <c r="I167" s="8"/>
      <c r="J167" s="8"/>
    </row>
    <row r="168" spans="8:10" ht="12.75">
      <c r="H168" s="8"/>
      <c r="I168" s="8"/>
      <c r="J168" s="8"/>
    </row>
    <row r="169" spans="8:10" ht="12.75">
      <c r="H169" s="8"/>
      <c r="I169" s="8"/>
      <c r="J169" s="8"/>
    </row>
    <row r="170" spans="8:10" ht="12.75">
      <c r="H170" s="8"/>
      <c r="I170" s="8"/>
      <c r="J170" s="8"/>
    </row>
    <row r="171" spans="8:10" ht="12.75">
      <c r="H171" s="8"/>
      <c r="I171" s="8"/>
      <c r="J171" s="8"/>
    </row>
    <row r="172" spans="8:10" ht="12.75">
      <c r="H172" s="8"/>
      <c r="I172" s="8"/>
      <c r="J172" s="8"/>
    </row>
    <row r="173" spans="8:10" ht="12.75">
      <c r="H173" s="8"/>
      <c r="I173" s="8"/>
      <c r="J173" s="8"/>
    </row>
    <row r="174" spans="8:10" ht="12.75">
      <c r="H174" s="8"/>
      <c r="I174" s="8"/>
      <c r="J174" s="8"/>
    </row>
    <row r="175" spans="8:10" ht="12.75">
      <c r="H175" s="8"/>
      <c r="I175" s="8"/>
      <c r="J175" s="8"/>
    </row>
    <row r="176" spans="8:10" ht="12.75">
      <c r="H176" s="8"/>
      <c r="I176" s="8"/>
      <c r="J176" s="8"/>
    </row>
    <row r="177" spans="8:10" ht="12.75">
      <c r="H177" s="8"/>
      <c r="I177" s="8"/>
      <c r="J177" s="8"/>
    </row>
    <row r="178" spans="8:10" ht="12.75">
      <c r="H178" s="8"/>
      <c r="I178" s="8"/>
      <c r="J178" s="8"/>
    </row>
    <row r="179" spans="8:10" ht="12.75">
      <c r="H179" s="8"/>
      <c r="I179" s="8"/>
      <c r="J179" s="8"/>
    </row>
    <row r="180" spans="8:10" ht="12.75">
      <c r="H180" s="8"/>
      <c r="I180" s="8"/>
      <c r="J180" s="8"/>
    </row>
    <row r="181" spans="8:10" ht="12.75">
      <c r="H181" s="8"/>
      <c r="I181" s="8"/>
      <c r="J181" s="8"/>
    </row>
    <row r="182" spans="8:10" ht="12.75">
      <c r="H182" s="8"/>
      <c r="I182" s="8"/>
      <c r="J182" s="8"/>
    </row>
    <row r="183" spans="8:10" ht="12.75">
      <c r="H183" s="8"/>
      <c r="I183" s="8"/>
      <c r="J183" s="8"/>
    </row>
    <row r="184" spans="8:10" ht="12.75">
      <c r="H184" s="8"/>
      <c r="I184" s="8"/>
      <c r="J184" s="8"/>
    </row>
    <row r="185" spans="8:10" ht="12.75">
      <c r="H185" s="8"/>
      <c r="I185" s="8"/>
      <c r="J185" s="8"/>
    </row>
    <row r="186" spans="8:10" ht="12.75">
      <c r="H186" s="8"/>
      <c r="I186" s="8"/>
      <c r="J186" s="8"/>
    </row>
    <row r="187" spans="8:10" ht="12.75">
      <c r="H187" s="8"/>
      <c r="I187" s="8"/>
      <c r="J187" s="8"/>
    </row>
    <row r="188" spans="8:10" ht="12.75">
      <c r="H188" s="8"/>
      <c r="I188" s="8"/>
      <c r="J188" s="8"/>
    </row>
    <row r="189" spans="8:10" ht="12.75">
      <c r="H189" s="8"/>
      <c r="I189" s="8"/>
      <c r="J189" s="8"/>
    </row>
    <row r="190" spans="8:10" ht="12.75">
      <c r="H190" s="8"/>
      <c r="I190" s="8"/>
      <c r="J190" s="8"/>
    </row>
    <row r="191" spans="8:10" ht="12.75">
      <c r="H191" s="8"/>
      <c r="I191" s="8"/>
      <c r="J191" s="8"/>
    </row>
    <row r="192" spans="8:10" ht="12.75">
      <c r="H192" s="8"/>
      <c r="I192" s="8"/>
      <c r="J192" s="8"/>
    </row>
    <row r="193" spans="8:10" ht="12.75">
      <c r="H193" s="8"/>
      <c r="I193" s="8"/>
      <c r="J193" s="8"/>
    </row>
    <row r="194" spans="8:10" ht="12.75">
      <c r="H194" s="8"/>
      <c r="I194" s="8"/>
      <c r="J194" s="8"/>
    </row>
    <row r="195" spans="8:10" ht="12.75">
      <c r="H195" s="8"/>
      <c r="I195" s="8"/>
      <c r="J195" s="8"/>
    </row>
    <row r="196" spans="8:10" ht="12.75">
      <c r="H196" s="8"/>
      <c r="I196" s="8"/>
      <c r="J196" s="8"/>
    </row>
    <row r="197" spans="8:10" ht="12.75">
      <c r="H197" s="8"/>
      <c r="I197" s="8"/>
      <c r="J197" s="8"/>
    </row>
    <row r="198" spans="8:10" ht="12.75">
      <c r="H198" s="8"/>
      <c r="I198" s="8"/>
      <c r="J198" s="8"/>
    </row>
    <row r="199" spans="8:10" ht="12.75">
      <c r="H199" s="8"/>
      <c r="I199" s="8"/>
      <c r="J199" s="8"/>
    </row>
    <row r="200" spans="8:10" ht="12.75">
      <c r="H200" s="8"/>
      <c r="I200" s="8"/>
      <c r="J200" s="8"/>
    </row>
    <row r="201" spans="8:10" ht="12.75">
      <c r="H201" s="8"/>
      <c r="I201" s="8"/>
      <c r="J201" s="8"/>
    </row>
    <row r="202" spans="8:10" ht="12.75">
      <c r="H202" s="8"/>
      <c r="I202" s="8"/>
      <c r="J202" s="8"/>
    </row>
    <row r="203" spans="8:10" ht="12.75">
      <c r="H203" s="8"/>
      <c r="I203" s="8"/>
      <c r="J203" s="8"/>
    </row>
    <row r="204" spans="8:10" ht="12.75">
      <c r="H204" s="8"/>
      <c r="I204" s="8"/>
      <c r="J204" s="8"/>
    </row>
    <row r="205" spans="8:10" ht="12.75">
      <c r="H205" s="8"/>
      <c r="I205" s="8"/>
      <c r="J205" s="8"/>
    </row>
    <row r="206" spans="8:10" ht="12.75">
      <c r="H206" s="8"/>
      <c r="I206" s="8"/>
      <c r="J206" s="8"/>
    </row>
    <row r="207" spans="8:10" ht="12.75">
      <c r="H207" s="8"/>
      <c r="I207" s="8"/>
      <c r="J207" s="8"/>
    </row>
    <row r="208" spans="8:10" ht="12.75">
      <c r="H208" s="8"/>
      <c r="I208" s="8"/>
      <c r="J208" s="8"/>
    </row>
    <row r="209" spans="8:10" ht="12.75">
      <c r="H209" s="8"/>
      <c r="I209" s="8"/>
      <c r="J209" s="8"/>
    </row>
    <row r="210" spans="8:10" ht="12.75">
      <c r="H210" s="8"/>
      <c r="I210" s="8"/>
      <c r="J210" s="8"/>
    </row>
    <row r="211" spans="8:10" ht="12.75">
      <c r="H211" s="8"/>
      <c r="I211" s="8"/>
      <c r="J211" s="8"/>
    </row>
    <row r="212" spans="8:10" ht="12.75">
      <c r="H212" s="8"/>
      <c r="I212" s="8"/>
      <c r="J212" s="8"/>
    </row>
    <row r="213" spans="8:10" ht="12.75">
      <c r="H213" s="8"/>
      <c r="I213" s="8"/>
      <c r="J213" s="8"/>
    </row>
    <row r="214" spans="8:10" ht="12.75">
      <c r="H214" s="8"/>
      <c r="I214" s="8"/>
      <c r="J214" s="8"/>
    </row>
    <row r="215" spans="8:10" ht="12.75">
      <c r="H215" s="8"/>
      <c r="I215" s="8"/>
      <c r="J215" s="8"/>
    </row>
    <row r="216" spans="8:10" ht="12.75">
      <c r="H216" s="8"/>
      <c r="I216" s="8"/>
      <c r="J216" s="8"/>
    </row>
    <row r="217" spans="8:10" ht="12.75">
      <c r="H217" s="8"/>
      <c r="I217" s="8"/>
      <c r="J217" s="8"/>
    </row>
    <row r="218" spans="8:10" ht="12.75">
      <c r="H218" s="8"/>
      <c r="I218" s="8"/>
      <c r="J218" s="8"/>
    </row>
    <row r="219" spans="8:10" ht="12.75">
      <c r="H219" s="8"/>
      <c r="I219" s="8"/>
      <c r="J219" s="8"/>
    </row>
    <row r="220" spans="8:10" ht="12.75">
      <c r="H220" s="8"/>
      <c r="I220" s="8"/>
      <c r="J220" s="8"/>
    </row>
    <row r="221" spans="8:10" ht="12.75">
      <c r="H221" s="8"/>
      <c r="I221" s="8"/>
      <c r="J221" s="8"/>
    </row>
    <row r="222" spans="8:10" ht="12.75">
      <c r="H222" s="8"/>
      <c r="I222" s="8"/>
      <c r="J222" s="8"/>
    </row>
    <row r="223" spans="8:10" ht="12.75">
      <c r="H223" s="8"/>
      <c r="I223" s="8"/>
      <c r="J223" s="8"/>
    </row>
    <row r="224" spans="8:10" ht="12.75">
      <c r="H224" s="8"/>
      <c r="I224" s="8"/>
      <c r="J224" s="8"/>
    </row>
    <row r="225" spans="8:10" ht="12.75">
      <c r="H225" s="8"/>
      <c r="I225" s="8"/>
      <c r="J225" s="8"/>
    </row>
    <row r="226" spans="8:10" ht="12.75">
      <c r="H226" s="8"/>
      <c r="I226" s="8"/>
      <c r="J226" s="8"/>
    </row>
    <row r="227" spans="8:10" ht="12.75">
      <c r="H227" s="8"/>
      <c r="I227" s="8"/>
      <c r="J227" s="8"/>
    </row>
    <row r="228" spans="8:10" ht="12.75">
      <c r="H228" s="8"/>
      <c r="I228" s="8"/>
      <c r="J228" s="8"/>
    </row>
    <row r="229" spans="8:10" ht="12.75">
      <c r="H229" s="8"/>
      <c r="I229" s="8"/>
      <c r="J229" s="8"/>
    </row>
    <row r="230" spans="8:10" ht="12.75">
      <c r="H230" s="8"/>
      <c r="I230" s="8"/>
      <c r="J230" s="8"/>
    </row>
    <row r="231" spans="8:10" ht="12.75">
      <c r="H231" s="8"/>
      <c r="I231" s="8"/>
      <c r="J231" s="8"/>
    </row>
    <row r="232" spans="8:10" ht="12.75">
      <c r="H232" s="8"/>
      <c r="I232" s="8"/>
      <c r="J232" s="8"/>
    </row>
    <row r="233" spans="8:10" ht="12.75">
      <c r="H233" s="8"/>
      <c r="I233" s="8"/>
      <c r="J233" s="8"/>
    </row>
    <row r="234" spans="8:10" ht="12.75">
      <c r="H234" s="8"/>
      <c r="I234" s="8"/>
      <c r="J234" s="8"/>
    </row>
    <row r="235" spans="8:10" ht="12.75">
      <c r="H235" s="8"/>
      <c r="I235" s="8"/>
      <c r="J235" s="8"/>
    </row>
    <row r="236" spans="8:10" ht="12.75">
      <c r="H236" s="8"/>
      <c r="I236" s="8"/>
      <c r="J236" s="8"/>
    </row>
    <row r="237" spans="8:10" ht="12.75">
      <c r="H237" s="8"/>
      <c r="I237" s="8"/>
      <c r="J237" s="8"/>
    </row>
    <row r="238" spans="8:10" ht="12.75">
      <c r="H238" s="8"/>
      <c r="I238" s="8"/>
      <c r="J238" s="8"/>
    </row>
    <row r="239" spans="8:10" ht="12.75">
      <c r="H239" s="8"/>
      <c r="I239" s="8"/>
      <c r="J239" s="8"/>
    </row>
    <row r="240" spans="8:10" ht="12.75">
      <c r="H240" s="8"/>
      <c r="I240" s="8"/>
      <c r="J240" s="8"/>
    </row>
    <row r="241" spans="8:10" ht="12.75">
      <c r="H241" s="8"/>
      <c r="I241" s="8"/>
      <c r="J241" s="8"/>
    </row>
    <row r="242" spans="8:10" ht="12.75">
      <c r="H242" s="8"/>
      <c r="I242" s="8"/>
      <c r="J242" s="8"/>
    </row>
    <row r="243" spans="8:10" ht="12.75">
      <c r="H243" s="8"/>
      <c r="I243" s="8"/>
      <c r="J243" s="8"/>
    </row>
    <row r="244" spans="8:10" ht="12.75">
      <c r="H244" s="8"/>
      <c r="I244" s="8"/>
      <c r="J244" s="8"/>
    </row>
    <row r="245" spans="8:10" ht="12.75">
      <c r="H245" s="8"/>
      <c r="I245" s="8"/>
      <c r="J245" s="8"/>
    </row>
    <row r="246" spans="8:10" ht="12.75">
      <c r="H246" s="8"/>
      <c r="I246" s="8"/>
      <c r="J246" s="8"/>
    </row>
    <row r="247" spans="8:10" ht="12.75">
      <c r="H247" s="8"/>
      <c r="I247" s="8"/>
      <c r="J247" s="8"/>
    </row>
    <row r="248" spans="8:10" ht="12.75">
      <c r="H248" s="8"/>
      <c r="I248" s="8"/>
      <c r="J248" s="8"/>
    </row>
    <row r="249" spans="8:10" ht="12.75">
      <c r="H249" s="8"/>
      <c r="I249" s="8"/>
      <c r="J249" s="8"/>
    </row>
    <row r="250" spans="8:10" ht="12.75">
      <c r="H250" s="8"/>
      <c r="I250" s="8"/>
      <c r="J250" s="8"/>
    </row>
    <row r="251" spans="8:10" ht="12.75">
      <c r="H251" s="8"/>
      <c r="I251" s="8"/>
      <c r="J251" s="8"/>
    </row>
    <row r="252" spans="8:10" ht="12.75">
      <c r="H252" s="8"/>
      <c r="I252" s="8"/>
      <c r="J252" s="8"/>
    </row>
    <row r="253" spans="8:10" ht="12.75">
      <c r="H253" s="8"/>
      <c r="I253" s="8"/>
      <c r="J253" s="8"/>
    </row>
    <row r="254" spans="8:10" ht="12.75">
      <c r="H254" s="8"/>
      <c r="I254" s="8"/>
      <c r="J254" s="8"/>
    </row>
    <row r="255" spans="8:10" ht="12.75">
      <c r="H255" s="8"/>
      <c r="I255" s="8"/>
      <c r="J255" s="8"/>
    </row>
    <row r="256" spans="8:10" ht="12.75">
      <c r="H256" s="8"/>
      <c r="I256" s="8"/>
      <c r="J256" s="8"/>
    </row>
    <row r="257" spans="8:10" ht="12.75">
      <c r="H257" s="8"/>
      <c r="I257" s="8"/>
      <c r="J257" s="8"/>
    </row>
    <row r="258" spans="8:10" ht="12.75">
      <c r="H258" s="8"/>
      <c r="I258" s="8"/>
      <c r="J258" s="8"/>
    </row>
    <row r="259" spans="8:10" ht="12.75">
      <c r="H259" s="8"/>
      <c r="I259" s="8"/>
      <c r="J259" s="8"/>
    </row>
    <row r="260" spans="8:10" ht="12.75">
      <c r="H260" s="8"/>
      <c r="I260" s="8"/>
      <c r="J260" s="8"/>
    </row>
    <row r="261" spans="8:10" ht="12.75">
      <c r="H261" s="8"/>
      <c r="I261" s="8"/>
      <c r="J261" s="8"/>
    </row>
    <row r="262" spans="8:10" ht="12.75">
      <c r="H262" s="8"/>
      <c r="I262" s="8"/>
      <c r="J262" s="8"/>
    </row>
    <row r="263" spans="8:10" ht="12.75">
      <c r="H263" s="8"/>
      <c r="I263" s="8"/>
      <c r="J263" s="8"/>
    </row>
    <row r="264" spans="8:10" ht="12.75">
      <c r="H264" s="8"/>
      <c r="I264" s="8"/>
      <c r="J264" s="8"/>
    </row>
    <row r="265" spans="8:10" ht="12.75">
      <c r="H265" s="8"/>
      <c r="I265" s="8"/>
      <c r="J265" s="8"/>
    </row>
    <row r="266" spans="8:10" ht="12.75">
      <c r="H266" s="8"/>
      <c r="I266" s="8"/>
      <c r="J266" s="8"/>
    </row>
    <row r="267" spans="8:10" ht="12.75">
      <c r="H267" s="8"/>
      <c r="I267" s="8"/>
      <c r="J267" s="8"/>
    </row>
    <row r="268" spans="8:10" ht="12.75">
      <c r="H268" s="8"/>
      <c r="I268" s="8"/>
      <c r="J268" s="8"/>
    </row>
    <row r="269" spans="8:10" ht="12.75">
      <c r="H269" s="8"/>
      <c r="I269" s="8"/>
      <c r="J269" s="8"/>
    </row>
    <row r="270" spans="8:10" ht="12.75">
      <c r="H270" s="8"/>
      <c r="I270" s="8"/>
      <c r="J270" s="8"/>
    </row>
    <row r="271" spans="8:10" ht="12.75">
      <c r="H271" s="8"/>
      <c r="I271" s="8"/>
      <c r="J271" s="8"/>
    </row>
    <row r="272" spans="8:10" ht="12.75">
      <c r="H272" s="8"/>
      <c r="I272" s="8"/>
      <c r="J272" s="8"/>
    </row>
    <row r="273" spans="8:10" ht="12.75">
      <c r="H273" s="8"/>
      <c r="I273" s="8"/>
      <c r="J273" s="8"/>
    </row>
    <row r="274" spans="8:10" ht="12.75">
      <c r="H274" s="8"/>
      <c r="I274" s="8"/>
      <c r="J274" s="8"/>
    </row>
    <row r="275" spans="8:10" ht="12.75">
      <c r="H275" s="8"/>
      <c r="I275" s="8"/>
      <c r="J275" s="8"/>
    </row>
    <row r="276" spans="8:10" ht="12.75">
      <c r="H276" s="8"/>
      <c r="I276" s="8"/>
      <c r="J276" s="8"/>
    </row>
    <row r="277" spans="8:10" ht="12.75">
      <c r="H277" s="8"/>
      <c r="I277" s="8"/>
      <c r="J277" s="8"/>
    </row>
    <row r="278" spans="8:10" ht="12.75">
      <c r="H278" s="8"/>
      <c r="I278" s="8"/>
      <c r="J278" s="8"/>
    </row>
    <row r="279" spans="8:10" ht="12.75">
      <c r="H279" s="8"/>
      <c r="I279" s="8"/>
      <c r="J279" s="8"/>
    </row>
    <row r="280" spans="8:10" ht="12.75">
      <c r="H280" s="8"/>
      <c r="I280" s="8"/>
      <c r="J280" s="8"/>
    </row>
    <row r="281" spans="8:10" ht="12.75">
      <c r="H281" s="8"/>
      <c r="I281" s="8"/>
      <c r="J281" s="8"/>
    </row>
    <row r="282" spans="8:10" ht="12.75">
      <c r="H282" s="8"/>
      <c r="I282" s="8"/>
      <c r="J282" s="8"/>
    </row>
    <row r="283" spans="8:10" ht="12.75">
      <c r="H283" s="8"/>
      <c r="I283" s="8"/>
      <c r="J283" s="8"/>
    </row>
    <row r="284" spans="8:10" ht="12.75">
      <c r="H284" s="8"/>
      <c r="I284" s="8"/>
      <c r="J284" s="8"/>
    </row>
    <row r="285" spans="8:10" ht="12.75">
      <c r="H285" s="8"/>
      <c r="I285" s="8"/>
      <c r="J285" s="8"/>
    </row>
    <row r="286" spans="8:10" ht="12.75">
      <c r="H286" s="8"/>
      <c r="I286" s="8"/>
      <c r="J286" s="8"/>
    </row>
    <row r="287" spans="8:10" ht="12.75">
      <c r="H287" s="8"/>
      <c r="I287" s="8"/>
      <c r="J287" s="8"/>
    </row>
    <row r="288" spans="8:10" ht="12.75">
      <c r="H288" s="8"/>
      <c r="I288" s="8"/>
      <c r="J288" s="8"/>
    </row>
    <row r="289" spans="8:10" ht="12.75">
      <c r="H289" s="8"/>
      <c r="I289" s="8"/>
      <c r="J289" s="8"/>
    </row>
    <row r="290" spans="8:10" ht="12.75">
      <c r="H290" s="8"/>
      <c r="I290" s="8"/>
      <c r="J290" s="8"/>
    </row>
    <row r="291" spans="8:10" ht="12.75">
      <c r="H291" s="8"/>
      <c r="I291" s="8"/>
      <c r="J291" s="8"/>
    </row>
    <row r="292" spans="8:10" ht="12.75">
      <c r="H292" s="8"/>
      <c r="I292" s="8"/>
      <c r="J292" s="8"/>
    </row>
    <row r="293" spans="8:10" ht="12.75">
      <c r="H293" s="8"/>
      <c r="I293" s="8"/>
      <c r="J293" s="8"/>
    </row>
    <row r="294" spans="8:10" ht="12.75">
      <c r="H294" s="8"/>
      <c r="I294" s="8"/>
      <c r="J294" s="8"/>
    </row>
    <row r="295" spans="8:10" ht="12.75">
      <c r="H295" s="8"/>
      <c r="I295" s="8"/>
      <c r="J295" s="8"/>
    </row>
    <row r="296" spans="8:10" ht="12.75">
      <c r="H296" s="8"/>
      <c r="I296" s="8"/>
      <c r="J296" s="8"/>
    </row>
    <row r="297" spans="8:10" ht="12.75">
      <c r="H297" s="8"/>
      <c r="I297" s="8"/>
      <c r="J297" s="8"/>
    </row>
    <row r="298" spans="8:10" ht="12.75">
      <c r="H298" s="8"/>
      <c r="I298" s="8"/>
      <c r="J298" s="8"/>
    </row>
    <row r="299" spans="8:10" ht="12.75">
      <c r="H299" s="8"/>
      <c r="I299" s="8"/>
      <c r="J299" s="8"/>
    </row>
    <row r="300" spans="8:10" ht="12.75">
      <c r="H300" s="8"/>
      <c r="I300" s="8"/>
      <c r="J300" s="8"/>
    </row>
    <row r="301" spans="8:10" ht="12.75">
      <c r="H301" s="8"/>
      <c r="I301" s="8"/>
      <c r="J301" s="8"/>
    </row>
    <row r="302" spans="8:10" ht="12.75">
      <c r="H302" s="8"/>
      <c r="I302" s="8"/>
      <c r="J302" s="8"/>
    </row>
    <row r="303" spans="8:10" ht="12.75">
      <c r="H303" s="8"/>
      <c r="I303" s="8"/>
      <c r="J303" s="8"/>
    </row>
    <row r="304" spans="8:10" ht="12.75">
      <c r="H304" s="8"/>
      <c r="I304" s="8"/>
      <c r="J304" s="8"/>
    </row>
    <row r="305" spans="8:10" ht="12.75">
      <c r="H305" s="8"/>
      <c r="I305" s="8"/>
      <c r="J305" s="8"/>
    </row>
    <row r="306" spans="8:10" ht="12.75">
      <c r="H306" s="8"/>
      <c r="I306" s="8"/>
      <c r="J306" s="8"/>
    </row>
    <row r="307" spans="8:10" ht="12.75">
      <c r="H307" s="8"/>
      <c r="I307" s="8"/>
      <c r="J307" s="8"/>
    </row>
    <row r="308" spans="8:10" ht="12.75">
      <c r="H308" s="8"/>
      <c r="I308" s="8"/>
      <c r="J308" s="8"/>
    </row>
    <row r="309" spans="8:10" ht="12.75">
      <c r="H309" s="8"/>
      <c r="I309" s="8"/>
      <c r="J309" s="8"/>
    </row>
    <row r="310" spans="8:10" ht="12.75">
      <c r="H310" s="8"/>
      <c r="I310" s="8"/>
      <c r="J310" s="8"/>
    </row>
    <row r="311" spans="8:10" ht="12.75">
      <c r="H311" s="8"/>
      <c r="I311" s="8"/>
      <c r="J311" s="8"/>
    </row>
    <row r="312" spans="8:10" ht="12.75">
      <c r="H312" s="8"/>
      <c r="I312" s="8"/>
      <c r="J312" s="8"/>
    </row>
    <row r="313" spans="8:10" ht="12.75">
      <c r="H313" s="8"/>
      <c r="I313" s="8"/>
      <c r="J313" s="8"/>
    </row>
    <row r="314" spans="8:10" ht="12.75">
      <c r="H314" s="8"/>
      <c r="I314" s="8"/>
      <c r="J314" s="8"/>
    </row>
    <row r="315" spans="8:10" ht="12.75">
      <c r="H315" s="8"/>
      <c r="I315" s="8"/>
      <c r="J315" s="8"/>
    </row>
    <row r="316" spans="8:10" ht="12.75">
      <c r="H316" s="8"/>
      <c r="I316" s="8"/>
      <c r="J316" s="8"/>
    </row>
    <row r="317" spans="8:10" ht="12.75">
      <c r="H317" s="8"/>
      <c r="I317" s="8"/>
      <c r="J317" s="8"/>
    </row>
    <row r="318" spans="8:10" ht="12.75">
      <c r="H318" s="8"/>
      <c r="I318" s="8"/>
      <c r="J318" s="8"/>
    </row>
    <row r="319" spans="8:10" ht="12.75">
      <c r="H319" s="8"/>
      <c r="I319" s="8"/>
      <c r="J319" s="8"/>
    </row>
    <row r="320" spans="8:10" ht="12.75">
      <c r="H320" s="8"/>
      <c r="I320" s="8"/>
      <c r="J320" s="8"/>
    </row>
    <row r="321" spans="8:10" ht="12.75">
      <c r="H321" s="8"/>
      <c r="I321" s="8"/>
      <c r="J321" s="8"/>
    </row>
    <row r="322" spans="8:10" ht="12.75">
      <c r="H322" s="8"/>
      <c r="I322" s="8"/>
      <c r="J322" s="8"/>
    </row>
    <row r="323" spans="8:10" ht="12.75">
      <c r="H323" s="8"/>
      <c r="I323" s="8"/>
      <c r="J323" s="8"/>
    </row>
    <row r="324" spans="8:10" ht="12.75">
      <c r="H324" s="8"/>
      <c r="I324" s="8"/>
      <c r="J324" s="8"/>
    </row>
    <row r="325" spans="8:10" ht="12.75">
      <c r="H325" s="8"/>
      <c r="I325" s="8"/>
      <c r="J325" s="8"/>
    </row>
    <row r="326" spans="8:10" ht="12.75">
      <c r="H326" s="8"/>
      <c r="I326" s="8"/>
      <c r="J326" s="8"/>
    </row>
    <row r="327" spans="8:10" ht="12.75">
      <c r="H327" s="8"/>
      <c r="I327" s="8"/>
      <c r="J327" s="8"/>
    </row>
    <row r="328" spans="8:10" ht="12.75">
      <c r="H328" s="8"/>
      <c r="I328" s="8"/>
      <c r="J328" s="8"/>
    </row>
    <row r="329" spans="8:10" ht="12.75">
      <c r="H329" s="8"/>
      <c r="I329" s="8"/>
      <c r="J329" s="8"/>
    </row>
    <row r="330" spans="8:10" ht="12.75">
      <c r="H330" s="8"/>
      <c r="I330" s="8"/>
      <c r="J330" s="8"/>
    </row>
    <row r="331" spans="8:10" ht="12.75">
      <c r="H331" s="8"/>
      <c r="I331" s="8"/>
      <c r="J331" s="8"/>
    </row>
    <row r="332" spans="8:10" ht="12.75">
      <c r="H332" s="8"/>
      <c r="I332" s="8"/>
      <c r="J332" s="8"/>
    </row>
    <row r="333" spans="8:10" ht="12.75">
      <c r="H333" s="8"/>
      <c r="I333" s="8"/>
      <c r="J333" s="8"/>
    </row>
    <row r="334" spans="8:10" ht="12.75">
      <c r="H334" s="8"/>
      <c r="I334" s="8"/>
      <c r="J334" s="8"/>
    </row>
    <row r="335" spans="8:10" ht="12.75">
      <c r="H335" s="8"/>
      <c r="I335" s="8"/>
      <c r="J335" s="8"/>
    </row>
    <row r="336" spans="8:10" ht="12.75">
      <c r="H336" s="8"/>
      <c r="I336" s="8"/>
      <c r="J336" s="8"/>
    </row>
    <row r="337" spans="8:10" ht="12.75">
      <c r="H337" s="8"/>
      <c r="I337" s="8"/>
      <c r="J337" s="8"/>
    </row>
    <row r="338" spans="8:10" ht="12.75">
      <c r="H338" s="8"/>
      <c r="I338" s="8"/>
      <c r="J338" s="8"/>
    </row>
    <row r="339" spans="8:10" ht="12.75">
      <c r="H339" s="8"/>
      <c r="I339" s="8"/>
      <c r="J339" s="8"/>
    </row>
    <row r="340" spans="8:10" ht="12.75">
      <c r="H340" s="8"/>
      <c r="I340" s="8"/>
      <c r="J340" s="8"/>
    </row>
    <row r="341" spans="8:10" ht="12.75">
      <c r="H341" s="8"/>
      <c r="I341" s="8"/>
      <c r="J341" s="8"/>
    </row>
    <row r="342" spans="8:10" ht="12.75">
      <c r="H342" s="8"/>
      <c r="I342" s="8"/>
      <c r="J342" s="8"/>
    </row>
    <row r="343" spans="8:10" ht="12.75">
      <c r="H343" s="8"/>
      <c r="I343" s="8"/>
      <c r="J343" s="8"/>
    </row>
    <row r="344" spans="8:10" ht="12.75">
      <c r="H344" s="8"/>
      <c r="I344" s="8"/>
      <c r="J344" s="8"/>
    </row>
    <row r="345" spans="8:10" ht="12.75">
      <c r="H345" s="8"/>
      <c r="I345" s="8"/>
      <c r="J345" s="8"/>
    </row>
    <row r="346" spans="8:10" ht="12.75">
      <c r="H346" s="8"/>
      <c r="I346" s="8"/>
      <c r="J346" s="8"/>
    </row>
    <row r="347" spans="8:10" ht="12.75">
      <c r="H347" s="8"/>
      <c r="I347" s="8"/>
      <c r="J347" s="8"/>
    </row>
    <row r="348" spans="8:10" ht="12.75">
      <c r="H348" s="8"/>
      <c r="I348" s="8"/>
      <c r="J348" s="8"/>
    </row>
    <row r="349" spans="8:10" ht="12.75">
      <c r="H349" s="8"/>
      <c r="I349" s="8"/>
      <c r="J349" s="8"/>
    </row>
    <row r="350" spans="8:10" ht="12.75">
      <c r="H350" s="8"/>
      <c r="I350" s="8"/>
      <c r="J350" s="8"/>
    </row>
    <row r="351" spans="8:10" ht="12.75">
      <c r="H351" s="8"/>
      <c r="I351" s="8"/>
      <c r="J351" s="8"/>
    </row>
    <row r="352" spans="8:10" ht="12.75">
      <c r="H352" s="8"/>
      <c r="I352" s="8"/>
      <c r="J352" s="8"/>
    </row>
    <row r="353" spans="8:10" ht="12.75">
      <c r="H353" s="8"/>
      <c r="I353" s="8"/>
      <c r="J353" s="8"/>
    </row>
    <row r="354" spans="8:10" ht="12.75">
      <c r="H354" s="8"/>
      <c r="I354" s="8"/>
      <c r="J354" s="8"/>
    </row>
    <row r="355" spans="8:10" ht="12.75">
      <c r="H355" s="8"/>
      <c r="I355" s="8"/>
      <c r="J355" s="8"/>
    </row>
    <row r="356" spans="8:10" ht="12.75">
      <c r="H356" s="8"/>
      <c r="I356" s="8"/>
      <c r="J356" s="8"/>
    </row>
    <row r="357" spans="8:10" ht="12.75">
      <c r="H357" s="8"/>
      <c r="I357" s="8"/>
      <c r="J357" s="8"/>
    </row>
    <row r="358" spans="8:10" ht="12.75">
      <c r="H358" s="8"/>
      <c r="I358" s="8"/>
      <c r="J358" s="8"/>
    </row>
    <row r="359" spans="8:10" ht="12.75">
      <c r="H359" s="8"/>
      <c r="I359" s="8"/>
      <c r="J359" s="8"/>
    </row>
    <row r="360" spans="8:10" ht="12.75">
      <c r="H360" s="8"/>
      <c r="I360" s="8"/>
      <c r="J360" s="8"/>
    </row>
    <row r="361" spans="8:10" ht="12.75">
      <c r="H361" s="8"/>
      <c r="I361" s="8"/>
      <c r="J361" s="8"/>
    </row>
    <row r="362" spans="8:10" ht="12.75">
      <c r="H362" s="8"/>
      <c r="I362" s="8"/>
      <c r="J362" s="8"/>
    </row>
    <row r="363" spans="8:10" ht="12.75">
      <c r="H363" s="8"/>
      <c r="I363" s="8"/>
      <c r="J363" s="8"/>
    </row>
    <row r="364" spans="8:10" ht="12.75">
      <c r="H364" s="8"/>
      <c r="I364" s="8"/>
      <c r="J364" s="8"/>
    </row>
    <row r="365" spans="8:10" ht="12.75">
      <c r="H365" s="8"/>
      <c r="I365" s="8"/>
      <c r="J365" s="8"/>
    </row>
    <row r="366" spans="8:10" ht="12.75">
      <c r="H366" s="8"/>
      <c r="I366" s="8"/>
      <c r="J366" s="8"/>
    </row>
    <row r="367" spans="8:10" ht="12.75">
      <c r="H367" s="8"/>
      <c r="I367" s="8"/>
      <c r="J367" s="8"/>
    </row>
    <row r="368" spans="8:10" ht="12.75">
      <c r="H368" s="8"/>
      <c r="I368" s="8"/>
      <c r="J368" s="8"/>
    </row>
    <row r="369" spans="8:10" ht="12.75">
      <c r="H369" s="8"/>
      <c r="I369" s="8"/>
      <c r="J369" s="8"/>
    </row>
    <row r="370" spans="8:10" ht="12.75">
      <c r="H370" s="8"/>
      <c r="I370" s="8"/>
      <c r="J370" s="8"/>
    </row>
    <row r="371" spans="8:10" ht="12.75">
      <c r="H371" s="8"/>
      <c r="I371" s="8"/>
      <c r="J371" s="8"/>
    </row>
    <row r="372" spans="8:10" ht="12.75">
      <c r="H372" s="8"/>
      <c r="I372" s="8"/>
      <c r="J372" s="8"/>
    </row>
    <row r="373" spans="8:10" ht="12.75">
      <c r="H373" s="8"/>
      <c r="I373" s="8"/>
      <c r="J373" s="8"/>
    </row>
    <row r="374" spans="8:10" ht="12.75">
      <c r="H374" s="8"/>
      <c r="I374" s="8"/>
      <c r="J374" s="8"/>
    </row>
    <row r="375" spans="8:10" ht="12.75">
      <c r="H375" s="8"/>
      <c r="I375" s="8"/>
      <c r="J375" s="8"/>
    </row>
    <row r="376" spans="8:10" ht="12.75">
      <c r="H376" s="8"/>
      <c r="I376" s="8"/>
      <c r="J376" s="8"/>
    </row>
    <row r="377" spans="8:10" ht="12.75">
      <c r="H377" s="8"/>
      <c r="I377" s="8"/>
      <c r="J377" s="8"/>
    </row>
    <row r="378" spans="8:10" ht="12.75">
      <c r="H378" s="8"/>
      <c r="I378" s="8"/>
      <c r="J378" s="8"/>
    </row>
    <row r="379" spans="8:10" ht="12.75">
      <c r="H379" s="8"/>
      <c r="I379" s="8"/>
      <c r="J379" s="8"/>
    </row>
    <row r="380" spans="8:10" ht="12.75">
      <c r="H380" s="8"/>
      <c r="I380" s="8"/>
      <c r="J380" s="8"/>
    </row>
    <row r="381" spans="8:10" ht="12.75">
      <c r="H381" s="8"/>
      <c r="I381" s="8"/>
      <c r="J381" s="8"/>
    </row>
    <row r="382" spans="8:10" ht="12.75">
      <c r="H382" s="8"/>
      <c r="I382" s="8"/>
      <c r="J382" s="8"/>
    </row>
    <row r="383" spans="8:10" ht="12.75">
      <c r="H383" s="8"/>
      <c r="I383" s="8"/>
      <c r="J383" s="8"/>
    </row>
    <row r="384" spans="8:10" ht="12.75">
      <c r="H384" s="8"/>
      <c r="I384" s="8"/>
      <c r="J384" s="8"/>
    </row>
    <row r="385" spans="8:10" ht="12.75">
      <c r="H385" s="8"/>
      <c r="I385" s="8"/>
      <c r="J385" s="8"/>
    </row>
    <row r="386" spans="8:10" ht="12.75">
      <c r="H386" s="8"/>
      <c r="I386" s="8"/>
      <c r="J386" s="8"/>
    </row>
    <row r="387" spans="8:10" ht="12.75">
      <c r="H387" s="8"/>
      <c r="I387" s="8"/>
      <c r="J387" s="8"/>
    </row>
    <row r="388" spans="8:10" ht="12.75">
      <c r="H388" s="8"/>
      <c r="I388" s="8"/>
      <c r="J388" s="8"/>
    </row>
    <row r="389" spans="8:10" ht="12.75">
      <c r="H389" s="8"/>
      <c r="I389" s="8"/>
      <c r="J389" s="8"/>
    </row>
    <row r="390" spans="8:10" ht="12.75">
      <c r="H390" s="8"/>
      <c r="I390" s="8"/>
      <c r="J390" s="8"/>
    </row>
    <row r="391" spans="8:10" ht="12.75">
      <c r="H391" s="8"/>
      <c r="I391" s="8"/>
      <c r="J391" s="8"/>
    </row>
    <row r="392" spans="8:10" ht="12.75">
      <c r="H392" s="8"/>
      <c r="I392" s="8"/>
      <c r="J392" s="8"/>
    </row>
    <row r="393" spans="8:10" ht="12.75">
      <c r="H393" s="8"/>
      <c r="I393" s="8"/>
      <c r="J393" s="8"/>
    </row>
    <row r="394" spans="8:10" ht="12.75">
      <c r="H394" s="8"/>
      <c r="I394" s="8"/>
      <c r="J394" s="8"/>
    </row>
    <row r="395" spans="8:10" ht="12.75">
      <c r="H395" s="8"/>
      <c r="I395" s="8"/>
      <c r="J395" s="8"/>
    </row>
    <row r="396" spans="8:10" ht="12.75">
      <c r="H396" s="8"/>
      <c r="I396" s="8"/>
      <c r="J396" s="8"/>
    </row>
    <row r="397" spans="8:10" ht="12.75">
      <c r="H397" s="8"/>
      <c r="I397" s="8"/>
      <c r="J397" s="8"/>
    </row>
    <row r="398" spans="8:10" ht="12.75">
      <c r="H398" s="8"/>
      <c r="I398" s="8"/>
      <c r="J398" s="8"/>
    </row>
    <row r="399" spans="8:10" ht="12.75">
      <c r="H399" s="8"/>
      <c r="I399" s="8"/>
      <c r="J399" s="8"/>
    </row>
    <row r="400" spans="8:10" ht="12.75">
      <c r="H400" s="8"/>
      <c r="I400" s="8"/>
      <c r="J400" s="8"/>
    </row>
    <row r="401" spans="8:10" ht="12.75">
      <c r="H401" s="8"/>
      <c r="I401" s="8"/>
      <c r="J401" s="8"/>
    </row>
    <row r="402" spans="8:10" ht="12.75">
      <c r="H402" s="8"/>
      <c r="I402" s="8"/>
      <c r="J402" s="8"/>
    </row>
    <row r="403" spans="8:10" ht="12.75">
      <c r="H403" s="8"/>
      <c r="I403" s="8"/>
      <c r="J403" s="8"/>
    </row>
    <row r="404" spans="8:10" ht="12.75">
      <c r="H404" s="8"/>
      <c r="I404" s="8"/>
      <c r="J404" s="8"/>
    </row>
    <row r="405" spans="8:10" ht="12.75">
      <c r="H405" s="8"/>
      <c r="I405" s="8"/>
      <c r="J405" s="8"/>
    </row>
    <row r="406" spans="8:10" ht="12.75">
      <c r="H406" s="8"/>
      <c r="I406" s="8"/>
      <c r="J406" s="8"/>
    </row>
    <row r="407" spans="8:10" ht="12.75">
      <c r="H407" s="8"/>
      <c r="I407" s="8"/>
      <c r="J407" s="8"/>
    </row>
    <row r="408" spans="8:10" ht="12.75">
      <c r="H408" s="8"/>
      <c r="I408" s="8"/>
      <c r="J408" s="8"/>
    </row>
    <row r="409" spans="8:10" ht="12.75">
      <c r="H409" s="8"/>
      <c r="I409" s="8"/>
      <c r="J409" s="8"/>
    </row>
    <row r="410" spans="8:10" ht="12.75">
      <c r="H410" s="8"/>
      <c r="I410" s="8"/>
      <c r="J410" s="8"/>
    </row>
    <row r="411" spans="8:10" ht="12.75">
      <c r="H411" s="8"/>
      <c r="I411" s="8"/>
      <c r="J411" s="8"/>
    </row>
    <row r="412" spans="8:10" ht="12.75">
      <c r="H412" s="8"/>
      <c r="I412" s="8"/>
      <c r="J412" s="8"/>
    </row>
    <row r="413" spans="8:10" ht="12.75">
      <c r="H413" s="8"/>
      <c r="I413" s="8"/>
      <c r="J413" s="8"/>
    </row>
    <row r="414" spans="8:10" ht="12.75">
      <c r="H414" s="8"/>
      <c r="I414" s="8"/>
      <c r="J414" s="8"/>
    </row>
    <row r="415" spans="8:10" ht="12.75">
      <c r="H415" s="8"/>
      <c r="I415" s="8"/>
      <c r="J415" s="8"/>
    </row>
    <row r="416" spans="8:10" ht="12.75">
      <c r="H416" s="8"/>
      <c r="I416" s="8"/>
      <c r="J416" s="8"/>
    </row>
    <row r="417" spans="8:10" ht="12.75">
      <c r="H417" s="8"/>
      <c r="I417" s="8"/>
      <c r="J417" s="8"/>
    </row>
    <row r="418" spans="8:10" ht="12.75">
      <c r="H418" s="8"/>
      <c r="I418" s="8"/>
      <c r="J418" s="8"/>
    </row>
    <row r="419" spans="8:10" ht="12.75">
      <c r="H419" s="8"/>
      <c r="I419" s="8"/>
      <c r="J419" s="8"/>
    </row>
    <row r="420" spans="8:10" ht="12.75">
      <c r="H420" s="8"/>
      <c r="I420" s="8"/>
      <c r="J420" s="8"/>
    </row>
    <row r="421" spans="8:10" ht="12.75">
      <c r="H421" s="8"/>
      <c r="I421" s="8"/>
      <c r="J421" s="8"/>
    </row>
    <row r="422" spans="8:10" ht="12.75">
      <c r="H422" s="8"/>
      <c r="I422" s="8"/>
      <c r="J422" s="8"/>
    </row>
    <row r="423" spans="8:10" ht="12.75">
      <c r="H423" s="8"/>
      <c r="I423" s="8"/>
      <c r="J423" s="8"/>
    </row>
    <row r="424" spans="8:10" ht="12.75">
      <c r="H424" s="8"/>
      <c r="I424" s="8"/>
      <c r="J424" s="8"/>
    </row>
    <row r="425" spans="8:10" ht="12.75">
      <c r="H425" s="8"/>
      <c r="I425" s="8"/>
      <c r="J425" s="8"/>
    </row>
    <row r="426" spans="8:10" ht="12.75">
      <c r="H426" s="8"/>
      <c r="I426" s="8"/>
      <c r="J426" s="8"/>
    </row>
    <row r="427" spans="8:10" ht="12.75">
      <c r="H427" s="8"/>
      <c r="I427" s="8"/>
      <c r="J427" s="8"/>
    </row>
    <row r="428" spans="8:10" ht="12.75">
      <c r="H428" s="8"/>
      <c r="I428" s="8"/>
      <c r="J428" s="8"/>
    </row>
    <row r="429" spans="8:10" ht="12.75">
      <c r="H429" s="8"/>
      <c r="I429" s="8"/>
      <c r="J429" s="8"/>
    </row>
    <row r="430" spans="8:10" ht="12.75">
      <c r="H430" s="8"/>
      <c r="I430" s="8"/>
      <c r="J430" s="8"/>
    </row>
    <row r="431" spans="8:10" ht="12.75">
      <c r="H431" s="8"/>
      <c r="I431" s="8"/>
      <c r="J431" s="8"/>
    </row>
    <row r="432" spans="8:10" ht="12.75">
      <c r="H432" s="8"/>
      <c r="I432" s="8"/>
      <c r="J432" s="8"/>
    </row>
    <row r="433" spans="8:10" ht="12.75">
      <c r="H433" s="8"/>
      <c r="I433" s="8"/>
      <c r="J433" s="8"/>
    </row>
    <row r="434" spans="8:10" ht="12.75">
      <c r="H434" s="8"/>
      <c r="I434" s="8"/>
      <c r="J434" s="8"/>
    </row>
    <row r="435" spans="8:10" ht="12.75">
      <c r="H435" s="8"/>
      <c r="I435" s="8"/>
      <c r="J435" s="8"/>
    </row>
    <row r="436" spans="8:10" ht="12.75">
      <c r="H436" s="8"/>
      <c r="I436" s="8"/>
      <c r="J436" s="8"/>
    </row>
    <row r="437" spans="8:10" ht="12.75">
      <c r="H437" s="8"/>
      <c r="I437" s="8"/>
      <c r="J437" s="8"/>
    </row>
    <row r="438" spans="8:10" ht="12.75">
      <c r="H438" s="8"/>
      <c r="I438" s="8"/>
      <c r="J438" s="8"/>
    </row>
    <row r="439" spans="8:10" ht="12.75">
      <c r="H439" s="8"/>
      <c r="I439" s="8"/>
      <c r="J439" s="8"/>
    </row>
    <row r="440" spans="8:10" ht="12.75">
      <c r="H440" s="8"/>
      <c r="I440" s="8"/>
      <c r="J440" s="8"/>
    </row>
    <row r="441" spans="8:10" ht="12.75">
      <c r="H441" s="8"/>
      <c r="I441" s="8"/>
      <c r="J441" s="8"/>
    </row>
    <row r="442" spans="8:10" ht="12.75">
      <c r="H442" s="8"/>
      <c r="I442" s="8"/>
      <c r="J442" s="8"/>
    </row>
    <row r="443" spans="8:10" ht="12.75">
      <c r="H443" s="8"/>
      <c r="I443" s="8"/>
      <c r="J443" s="8"/>
    </row>
    <row r="444" spans="8:10" ht="12.75">
      <c r="H444" s="8"/>
      <c r="I444" s="8"/>
      <c r="J444" s="8"/>
    </row>
    <row r="445" spans="8:10" ht="12.75">
      <c r="H445" s="8"/>
      <c r="I445" s="8"/>
      <c r="J445" s="8"/>
    </row>
    <row r="446" spans="8:10" ht="12.75">
      <c r="H446" s="8"/>
      <c r="I446" s="8"/>
      <c r="J446" s="8"/>
    </row>
    <row r="447" spans="8:10" ht="12.75">
      <c r="H447" s="8"/>
      <c r="I447" s="8"/>
      <c r="J447" s="8"/>
    </row>
    <row r="448" spans="8:10" ht="12.75">
      <c r="H448" s="8"/>
      <c r="I448" s="8"/>
      <c r="J448" s="8"/>
    </row>
    <row r="449" spans="8:10" ht="12.75">
      <c r="H449" s="8"/>
      <c r="I449" s="8"/>
      <c r="J449" s="8"/>
    </row>
    <row r="450" spans="8:10" ht="12.75">
      <c r="H450" s="8"/>
      <c r="I450" s="8"/>
      <c r="J450" s="8"/>
    </row>
    <row r="451" spans="8:10" ht="12.75">
      <c r="H451" s="8"/>
      <c r="I451" s="8"/>
      <c r="J451" s="8"/>
    </row>
    <row r="452" spans="8:10" ht="12.75">
      <c r="H452" s="8"/>
      <c r="I452" s="8"/>
      <c r="J452" s="8"/>
    </row>
    <row r="453" spans="8:10" ht="12.75">
      <c r="H453" s="8"/>
      <c r="I453" s="8"/>
      <c r="J453" s="8"/>
    </row>
    <row r="454" spans="8:10" ht="12.75">
      <c r="H454" s="8"/>
      <c r="I454" s="8"/>
      <c r="J454" s="8"/>
    </row>
    <row r="455" spans="8:10" ht="12.75">
      <c r="H455" s="8"/>
      <c r="I455" s="8"/>
      <c r="J455" s="8"/>
    </row>
    <row r="456" spans="8:10" ht="12.75">
      <c r="H456" s="8"/>
      <c r="I456" s="8"/>
      <c r="J456" s="8"/>
    </row>
    <row r="457" spans="8:10" ht="12.75">
      <c r="H457" s="8"/>
      <c r="I457" s="8"/>
      <c r="J457" s="8"/>
    </row>
    <row r="458" spans="8:10" ht="12.75">
      <c r="H458" s="8"/>
      <c r="I458" s="8"/>
      <c r="J458" s="8"/>
    </row>
    <row r="459" spans="8:10" ht="12.75">
      <c r="H459" s="8"/>
      <c r="I459" s="8"/>
      <c r="J459" s="8"/>
    </row>
    <row r="460" spans="8:10" ht="12.75">
      <c r="H460" s="8"/>
      <c r="I460" s="8"/>
      <c r="J460" s="8"/>
    </row>
    <row r="461" spans="8:10" ht="12.75">
      <c r="H461" s="8"/>
      <c r="I461" s="8"/>
      <c r="J461" s="8"/>
    </row>
    <row r="462" spans="8:10" ht="12.75">
      <c r="H462" s="8"/>
      <c r="I462" s="8"/>
      <c r="J462" s="8"/>
    </row>
    <row r="463" spans="8:10" ht="12.75">
      <c r="H463" s="8"/>
      <c r="I463" s="8"/>
      <c r="J463" s="8"/>
    </row>
    <row r="464" spans="8:10" ht="12.75">
      <c r="H464" s="8"/>
      <c r="I464" s="8"/>
      <c r="J464" s="8"/>
    </row>
    <row r="465" spans="8:10" ht="12.75">
      <c r="H465" s="8"/>
      <c r="I465" s="8"/>
      <c r="J465" s="8"/>
    </row>
    <row r="466" spans="8:10" ht="12.75">
      <c r="H466" s="8"/>
      <c r="I466" s="8"/>
      <c r="J466" s="8"/>
    </row>
    <row r="467" spans="8:10" ht="12.75">
      <c r="H467" s="8"/>
      <c r="I467" s="8"/>
      <c r="J467" s="8"/>
    </row>
    <row r="468" spans="8:10" ht="12.75">
      <c r="H468" s="8"/>
      <c r="I468" s="8"/>
      <c r="J468" s="8"/>
    </row>
    <row r="469" spans="8:10" ht="12.75">
      <c r="H469" s="8"/>
      <c r="I469" s="8"/>
      <c r="J469" s="8"/>
    </row>
    <row r="470" spans="8:10" ht="12.75">
      <c r="H470" s="8"/>
      <c r="I470" s="8"/>
      <c r="J470" s="8"/>
    </row>
    <row r="471" spans="8:10" ht="12.75">
      <c r="H471" s="8"/>
      <c r="I471" s="8"/>
      <c r="J471" s="8"/>
    </row>
    <row r="472" spans="8:10" ht="12.75">
      <c r="H472" s="8"/>
      <c r="I472" s="8"/>
      <c r="J472" s="8"/>
    </row>
    <row r="473" spans="8:10" ht="12.75">
      <c r="H473" s="8"/>
      <c r="I473" s="8"/>
      <c r="J473" s="8"/>
    </row>
    <row r="474" spans="8:10" ht="12.75">
      <c r="H474" s="8"/>
      <c r="I474" s="8"/>
      <c r="J474" s="8"/>
    </row>
    <row r="475" spans="8:10" ht="12.75">
      <c r="H475" s="8"/>
      <c r="I475" s="8"/>
      <c r="J475" s="8"/>
    </row>
    <row r="476" spans="8:10" ht="12.75">
      <c r="H476" s="8"/>
      <c r="I476" s="8"/>
      <c r="J476" s="8"/>
    </row>
    <row r="477" spans="8:10" ht="12.75">
      <c r="H477" s="8"/>
      <c r="I477" s="8"/>
      <c r="J477" s="8"/>
    </row>
    <row r="478" spans="8:10" ht="12.75">
      <c r="H478" s="8"/>
      <c r="I478" s="8"/>
      <c r="J478" s="8"/>
    </row>
    <row r="479" spans="8:10" ht="12.75">
      <c r="H479" s="8"/>
      <c r="I479" s="8"/>
      <c r="J479" s="8"/>
    </row>
    <row r="480" spans="8:10" ht="12.75">
      <c r="H480" s="8"/>
      <c r="I480" s="8"/>
      <c r="J480" s="8"/>
    </row>
    <row r="481" spans="8:10" ht="12.75">
      <c r="H481" s="8"/>
      <c r="I481" s="8"/>
      <c r="J481" s="8"/>
    </row>
    <row r="482" spans="8:10" ht="12.75">
      <c r="H482" s="8"/>
      <c r="I482" s="8"/>
      <c r="J482" s="8"/>
    </row>
    <row r="483" spans="8:10" ht="12.75">
      <c r="H483" s="8"/>
      <c r="I483" s="8"/>
      <c r="J483" s="8"/>
    </row>
    <row r="484" spans="8:10" ht="12.75">
      <c r="H484" s="8"/>
      <c r="I484" s="8"/>
      <c r="J484" s="8"/>
    </row>
    <row r="485" spans="8:10" ht="12.75">
      <c r="H485" s="8"/>
      <c r="I485" s="8"/>
      <c r="J485" s="8"/>
    </row>
    <row r="486" spans="8:10" ht="12.75">
      <c r="H486" s="8"/>
      <c r="I486" s="8"/>
      <c r="J486" s="8"/>
    </row>
    <row r="487" spans="8:10" ht="12.75">
      <c r="H487" s="8"/>
      <c r="I487" s="8"/>
      <c r="J487" s="8"/>
    </row>
    <row r="488" spans="8:10" ht="12.75">
      <c r="H488" s="8"/>
      <c r="I488" s="8"/>
      <c r="J488" s="8"/>
    </row>
    <row r="489" spans="8:10" ht="12.75">
      <c r="H489" s="8"/>
      <c r="I489" s="8"/>
      <c r="J489" s="8"/>
    </row>
    <row r="490" spans="8:10" ht="12.75">
      <c r="H490" s="8"/>
      <c r="I490" s="8"/>
      <c r="J490" s="8"/>
    </row>
    <row r="491" spans="8:10" ht="12.75">
      <c r="H491" s="8"/>
      <c r="I491" s="8"/>
      <c r="J491" s="8"/>
    </row>
    <row r="492" spans="8:10" ht="12.75">
      <c r="H492" s="8"/>
      <c r="I492" s="8"/>
      <c r="J492" s="8"/>
    </row>
    <row r="493" spans="8:10" ht="12.75">
      <c r="H493" s="8"/>
      <c r="I493" s="8"/>
      <c r="J493" s="8"/>
    </row>
    <row r="494" spans="8:10" ht="12.75">
      <c r="H494" s="8"/>
      <c r="I494" s="8"/>
      <c r="J494" s="8"/>
    </row>
    <row r="495" spans="8:10" ht="12.75">
      <c r="H495" s="8"/>
      <c r="I495" s="8"/>
      <c r="J495" s="8"/>
    </row>
    <row r="496" spans="8:10" ht="12.75">
      <c r="H496" s="8"/>
      <c r="I496" s="8"/>
      <c r="J496" s="8"/>
    </row>
    <row r="497" spans="8:10" ht="12.75">
      <c r="H497" s="8"/>
      <c r="I497" s="8"/>
      <c r="J497" s="8"/>
    </row>
    <row r="498" spans="8:10" ht="12.75">
      <c r="H498" s="8"/>
      <c r="I498" s="8"/>
      <c r="J498" s="8"/>
    </row>
    <row r="499" spans="8:10" ht="12.75">
      <c r="H499" s="8"/>
      <c r="I499" s="8"/>
      <c r="J499" s="8"/>
    </row>
    <row r="500" spans="8:10" ht="12.75">
      <c r="H500" s="8"/>
      <c r="I500" s="8"/>
      <c r="J500" s="8"/>
    </row>
    <row r="501" spans="8:10" ht="12.75">
      <c r="H501" s="8"/>
      <c r="I501" s="8"/>
      <c r="J501" s="8"/>
    </row>
    <row r="502" spans="8:10" ht="12.75">
      <c r="H502" s="8"/>
      <c r="I502" s="8"/>
      <c r="J502" s="8"/>
    </row>
    <row r="503" spans="8:10" ht="12.75">
      <c r="H503" s="8"/>
      <c r="I503" s="8"/>
      <c r="J503" s="8"/>
    </row>
    <row r="504" spans="8:10" ht="12.75">
      <c r="H504" s="8"/>
      <c r="I504" s="8"/>
      <c r="J504" s="8"/>
    </row>
    <row r="505" spans="8:10" ht="12.75">
      <c r="H505" s="8"/>
      <c r="I505" s="8"/>
      <c r="J505" s="8"/>
    </row>
    <row r="506" spans="8:10" ht="12.75">
      <c r="H506" s="8"/>
      <c r="I506" s="8"/>
      <c r="J506" s="8"/>
    </row>
    <row r="507" spans="8:10" ht="12.75">
      <c r="H507" s="8"/>
      <c r="I507" s="8"/>
      <c r="J507" s="8"/>
    </row>
    <row r="508" spans="8:10" ht="12.75">
      <c r="H508" s="8"/>
      <c r="I508" s="8"/>
      <c r="J508" s="8"/>
    </row>
    <row r="509" spans="8:10" ht="12.75">
      <c r="H509" s="8"/>
      <c r="I509" s="8"/>
      <c r="J509" s="8"/>
    </row>
    <row r="510" spans="8:10" ht="12.75">
      <c r="H510" s="8"/>
      <c r="I510" s="8"/>
      <c r="J510" s="8"/>
    </row>
    <row r="511" spans="8:10" ht="12.75">
      <c r="H511" s="8"/>
      <c r="I511" s="8"/>
      <c r="J511" s="8"/>
    </row>
    <row r="512" spans="8:10" ht="12.75">
      <c r="H512" s="8"/>
      <c r="I512" s="8"/>
      <c r="J512" s="8"/>
    </row>
    <row r="513" spans="8:10" ht="12.75">
      <c r="H513" s="8"/>
      <c r="I513" s="8"/>
      <c r="J513" s="8"/>
    </row>
    <row r="514" spans="8:10" ht="12.75">
      <c r="H514" s="8"/>
      <c r="I514" s="8"/>
      <c r="J514" s="8"/>
    </row>
    <row r="515" spans="8:10" ht="12.75">
      <c r="H515" s="8"/>
      <c r="I515" s="8"/>
      <c r="J515" s="8"/>
    </row>
    <row r="516" spans="8:10" ht="12.75">
      <c r="H516" s="8"/>
      <c r="I516" s="8"/>
      <c r="J516" s="8"/>
    </row>
    <row r="517" spans="8:10" ht="12.75">
      <c r="H517" s="8"/>
      <c r="I517" s="8"/>
      <c r="J517" s="8"/>
    </row>
    <row r="518" spans="8:10" ht="12.75">
      <c r="H518" s="8"/>
      <c r="I518" s="8"/>
      <c r="J518" s="8"/>
    </row>
    <row r="519" spans="8:10" ht="12.75">
      <c r="H519" s="8"/>
      <c r="I519" s="8"/>
      <c r="J519" s="8"/>
    </row>
    <row r="520" spans="8:10" ht="12.75">
      <c r="H520" s="8"/>
      <c r="I520" s="8"/>
      <c r="J520" s="8"/>
    </row>
    <row r="521" spans="8:10" ht="12.75">
      <c r="H521" s="8"/>
      <c r="I521" s="8"/>
      <c r="J521" s="8"/>
    </row>
    <row r="522" spans="8:10" ht="12.75">
      <c r="H522" s="8"/>
      <c r="I522" s="8"/>
      <c r="J522" s="8"/>
    </row>
    <row r="523" spans="8:10" ht="12.75">
      <c r="H523" s="8"/>
      <c r="I523" s="8"/>
      <c r="J523" s="8"/>
    </row>
    <row r="524" spans="8:10" ht="12.75">
      <c r="H524" s="8"/>
      <c r="I524" s="8"/>
      <c r="J524" s="8"/>
    </row>
    <row r="525" spans="8:10" ht="12.75">
      <c r="H525" s="8"/>
      <c r="I525" s="8"/>
      <c r="J525" s="8"/>
    </row>
    <row r="526" spans="8:10" ht="12.75">
      <c r="H526" s="8"/>
      <c r="I526" s="8"/>
      <c r="J526" s="8"/>
    </row>
    <row r="527" spans="8:10" ht="12.75">
      <c r="H527" s="8"/>
      <c r="I527" s="8"/>
      <c r="J527" s="8"/>
    </row>
    <row r="528" spans="8:10" ht="12.75">
      <c r="H528" s="8"/>
      <c r="I528" s="8"/>
      <c r="J528" s="8"/>
    </row>
    <row r="529" spans="8:10" ht="12.75">
      <c r="H529" s="8"/>
      <c r="I529" s="8"/>
      <c r="J529" s="8"/>
    </row>
    <row r="530" spans="8:10" ht="12.75">
      <c r="H530" s="8"/>
      <c r="I530" s="8"/>
      <c r="J530" s="8"/>
    </row>
    <row r="531" spans="8:10" ht="12.75">
      <c r="H531" s="8"/>
      <c r="I531" s="8"/>
      <c r="J531" s="8"/>
    </row>
    <row r="532" spans="8:10" ht="12.75">
      <c r="H532" s="8"/>
      <c r="I532" s="8"/>
      <c r="J532" s="8"/>
    </row>
    <row r="533" spans="8:10" ht="12.75">
      <c r="H533" s="8"/>
      <c r="I533" s="8"/>
      <c r="J533" s="8"/>
    </row>
    <row r="534" spans="8:10" ht="12.75">
      <c r="H534" s="8"/>
      <c r="I534" s="8"/>
      <c r="J534" s="8"/>
    </row>
    <row r="535" spans="8:10" ht="12.75">
      <c r="H535" s="8"/>
      <c r="I535" s="8"/>
      <c r="J535" s="8"/>
    </row>
    <row r="536" spans="8:10" ht="12.75">
      <c r="H536" s="8"/>
      <c r="I536" s="8"/>
      <c r="J536" s="8"/>
    </row>
    <row r="537" spans="8:10" ht="12.75">
      <c r="H537" s="8"/>
      <c r="I537" s="8"/>
      <c r="J537" s="8"/>
    </row>
    <row r="538" spans="8:10" ht="12.75">
      <c r="H538" s="8"/>
      <c r="I538" s="8"/>
      <c r="J538" s="8"/>
    </row>
    <row r="539" spans="8:10" ht="12.75">
      <c r="H539" s="8"/>
      <c r="I539" s="8"/>
      <c r="J539" s="8"/>
    </row>
    <row r="540" spans="8:10" ht="12.75">
      <c r="H540" s="8"/>
      <c r="I540" s="8"/>
      <c r="J540" s="8"/>
    </row>
    <row r="541" spans="8:10" ht="12.75">
      <c r="H541" s="8"/>
      <c r="I541" s="8"/>
      <c r="J541" s="8"/>
    </row>
    <row r="542" spans="8:10" ht="12.75">
      <c r="H542" s="8"/>
      <c r="I542" s="8"/>
      <c r="J542" s="8"/>
    </row>
    <row r="543" spans="8:10" ht="12.75">
      <c r="H543" s="8"/>
      <c r="I543" s="8"/>
      <c r="J543" s="8"/>
    </row>
    <row r="544" spans="8:10" ht="12.75">
      <c r="H544" s="8"/>
      <c r="I544" s="8"/>
      <c r="J544" s="8"/>
    </row>
    <row r="545" spans="8:10" ht="12.75">
      <c r="H545" s="8"/>
      <c r="I545" s="8"/>
      <c r="J545" s="8"/>
    </row>
    <row r="546" spans="8:10" ht="12.75">
      <c r="H546" s="8"/>
      <c r="I546" s="8"/>
      <c r="J546" s="8"/>
    </row>
    <row r="547" spans="8:10" ht="12.75">
      <c r="H547" s="8"/>
      <c r="I547" s="8"/>
      <c r="J547" s="8"/>
    </row>
    <row r="548" spans="8:10" ht="12.75">
      <c r="H548" s="8"/>
      <c r="I548" s="8"/>
      <c r="J548" s="8"/>
    </row>
    <row r="549" spans="8:10" ht="12.75">
      <c r="H549" s="8"/>
      <c r="I549" s="8"/>
      <c r="J549" s="8"/>
    </row>
    <row r="550" spans="8:10" ht="12.75">
      <c r="H550" s="8"/>
      <c r="I550" s="8"/>
      <c r="J550" s="8"/>
    </row>
    <row r="551" spans="8:10" ht="12.75">
      <c r="H551" s="8"/>
      <c r="I551" s="8"/>
      <c r="J551" s="8"/>
    </row>
    <row r="552" spans="8:10" ht="12.75">
      <c r="H552" s="8"/>
      <c r="I552" s="8"/>
      <c r="J552" s="8"/>
    </row>
    <row r="553" spans="8:10" ht="12.75">
      <c r="H553" s="8"/>
      <c r="I553" s="8"/>
      <c r="J553" s="8"/>
    </row>
    <row r="554" spans="8:10" ht="12.75">
      <c r="H554" s="8"/>
      <c r="I554" s="8"/>
      <c r="J554" s="8"/>
    </row>
    <row r="555" spans="8:10" ht="12.75">
      <c r="H555" s="8"/>
      <c r="I555" s="8"/>
      <c r="J555" s="8"/>
    </row>
    <row r="556" spans="8:10" ht="12.75">
      <c r="H556" s="8"/>
      <c r="I556" s="8"/>
      <c r="J556" s="8"/>
    </row>
    <row r="557" spans="8:10" ht="12.75">
      <c r="H557" s="8"/>
      <c r="I557" s="8"/>
      <c r="J557" s="8"/>
    </row>
    <row r="558" spans="8:10" ht="12.75">
      <c r="H558" s="8"/>
      <c r="I558" s="8"/>
      <c r="J558" s="8"/>
    </row>
    <row r="559" spans="8:10" ht="12.75">
      <c r="H559" s="8"/>
      <c r="I559" s="8"/>
      <c r="J559" s="8"/>
    </row>
    <row r="560" spans="8:10" ht="12.75">
      <c r="H560" s="8"/>
      <c r="I560" s="8"/>
      <c r="J560" s="8"/>
    </row>
    <row r="561" spans="8:10" ht="12.75">
      <c r="H561" s="8"/>
      <c r="I561" s="8"/>
      <c r="J561" s="8"/>
    </row>
    <row r="562" spans="8:10" ht="12.75">
      <c r="H562" s="8"/>
      <c r="I562" s="8"/>
      <c r="J562" s="8"/>
    </row>
    <row r="563" spans="8:10" ht="12.75">
      <c r="H563" s="8"/>
      <c r="I563" s="8"/>
      <c r="J563" s="8"/>
    </row>
    <row r="564" spans="8:10" ht="12.75">
      <c r="H564" s="8"/>
      <c r="I564" s="8"/>
      <c r="J564" s="8"/>
    </row>
  </sheetData>
  <sheetProtection/>
  <mergeCells count="15">
    <mergeCell ref="B9:F9"/>
    <mergeCell ref="B10:F10"/>
    <mergeCell ref="B8:F8"/>
    <mergeCell ref="A127:B127"/>
    <mergeCell ref="A121:B121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4">
      <selection activeCell="C36" sqref="C36"/>
    </sheetView>
  </sheetViews>
  <sheetFormatPr defaultColWidth="9.140625" defaultRowHeight="12.75"/>
  <cols>
    <col min="1" max="1" width="25.57421875" style="0" customWidth="1"/>
    <col min="2" max="2" width="45.00390625" style="0" customWidth="1"/>
    <col min="3" max="3" width="23.00390625" style="0" customWidth="1"/>
    <col min="4" max="4" width="11.7109375" style="0" customWidth="1"/>
    <col min="5" max="5" width="9.57421875" style="0" customWidth="1"/>
    <col min="6" max="6" width="10.28125" style="0" customWidth="1"/>
    <col min="7" max="9" width="10.8515625" style="0" customWidth="1"/>
  </cols>
  <sheetData>
    <row r="1" spans="1:3" ht="12.75">
      <c r="A1" s="27"/>
      <c r="C1" s="223"/>
    </row>
    <row r="2" ht="12.75">
      <c r="A2" s="27"/>
    </row>
    <row r="3" spans="1:4" ht="12.75">
      <c r="A3" s="27"/>
      <c r="B3" s="28"/>
      <c r="C3" s="61" t="s">
        <v>265</v>
      </c>
      <c r="D3" s="27"/>
    </row>
    <row r="4" spans="3:5" ht="12.75">
      <c r="C4" s="49" t="s">
        <v>616</v>
      </c>
      <c r="D4" s="48"/>
      <c r="E4" s="56"/>
    </row>
    <row r="5" spans="3:5" ht="12.75">
      <c r="C5" s="48" t="s">
        <v>149</v>
      </c>
      <c r="D5" s="48"/>
      <c r="E5" s="48"/>
    </row>
    <row r="6" spans="3:5" ht="12.75">
      <c r="C6" s="49" t="s">
        <v>617</v>
      </c>
      <c r="D6" s="48"/>
      <c r="E6" s="56"/>
    </row>
    <row r="7" spans="3:5" ht="12.75">
      <c r="C7" s="49" t="s">
        <v>618</v>
      </c>
      <c r="D7" s="48"/>
      <c r="E7" s="49"/>
    </row>
    <row r="8" spans="3:5" ht="15.75" customHeight="1">
      <c r="C8" s="4"/>
      <c r="D8" s="49"/>
      <c r="E8" s="56"/>
    </row>
    <row r="9" spans="4:5" ht="12.75">
      <c r="D9" s="49"/>
      <c r="E9" s="49"/>
    </row>
    <row r="10" spans="3:4" ht="12.75">
      <c r="C10" s="15"/>
      <c r="D10" s="15"/>
    </row>
    <row r="11" spans="2:4" ht="12.75">
      <c r="B11" s="21" t="s">
        <v>167</v>
      </c>
      <c r="C11" s="2"/>
      <c r="D11" s="2"/>
    </row>
    <row r="12" spans="2:4" ht="12.75">
      <c r="B12" s="29" t="s">
        <v>543</v>
      </c>
      <c r="C12" s="2"/>
      <c r="D12" s="2"/>
    </row>
    <row r="13" spans="1:4" ht="12" customHeight="1">
      <c r="A13" s="22" t="s">
        <v>619</v>
      </c>
      <c r="C13" s="2"/>
      <c r="D13" s="2"/>
    </row>
    <row r="14" spans="2:4" ht="15.75" customHeight="1">
      <c r="B14" s="23"/>
      <c r="C14" s="2"/>
      <c r="D14" s="2"/>
    </row>
    <row r="15" ht="12.75">
      <c r="D15" s="2"/>
    </row>
    <row r="17" ht="13.5" thickBot="1">
      <c r="C17" s="37" t="s">
        <v>166</v>
      </c>
    </row>
    <row r="18" spans="1:3" ht="13.5" thickBot="1">
      <c r="A18" s="24" t="s">
        <v>168</v>
      </c>
      <c r="B18" s="25" t="s">
        <v>169</v>
      </c>
      <c r="C18" s="26" t="s">
        <v>128</v>
      </c>
    </row>
    <row r="19" spans="1:3" ht="34.5" customHeight="1">
      <c r="A19" s="364" t="s">
        <v>620</v>
      </c>
      <c r="B19" s="365" t="s">
        <v>621</v>
      </c>
      <c r="C19" s="366">
        <v>-1027.5</v>
      </c>
    </row>
    <row r="20" spans="1:3" ht="30.75" customHeight="1">
      <c r="A20" s="364" t="s">
        <v>622</v>
      </c>
      <c r="B20" s="364" t="s">
        <v>248</v>
      </c>
      <c r="C20" s="366">
        <v>-1027.5</v>
      </c>
    </row>
    <row r="21" spans="1:3" ht="30.75" customHeight="1">
      <c r="A21" s="364" t="s">
        <v>623</v>
      </c>
      <c r="B21" s="364" t="s">
        <v>624</v>
      </c>
      <c r="C21" s="366">
        <v>37831.6</v>
      </c>
    </row>
    <row r="22" spans="1:3" ht="48.75" customHeight="1">
      <c r="A22" s="20" t="s">
        <v>625</v>
      </c>
      <c r="B22" s="20" t="s">
        <v>626</v>
      </c>
      <c r="C22" s="367">
        <v>37831.6</v>
      </c>
    </row>
    <row r="23" spans="1:3" ht="22.5" customHeight="1">
      <c r="A23" s="20" t="s">
        <v>627</v>
      </c>
      <c r="B23" s="364" t="s">
        <v>628</v>
      </c>
      <c r="C23" s="366">
        <v>38859.1</v>
      </c>
    </row>
    <row r="24" spans="1:3" ht="48.75" customHeight="1">
      <c r="A24" s="20" t="s">
        <v>629</v>
      </c>
      <c r="B24" s="20" t="s">
        <v>249</v>
      </c>
      <c r="C24" s="367">
        <v>38859.1</v>
      </c>
    </row>
    <row r="25" spans="1:4" ht="12.75">
      <c r="A25" s="27"/>
      <c r="B25" s="28"/>
      <c r="C25" s="27"/>
      <c r="D25" s="27"/>
    </row>
    <row r="26" spans="1:4" ht="12.75">
      <c r="A26" s="27"/>
      <c r="B26" s="28"/>
      <c r="C26" s="27"/>
      <c r="D26" s="27"/>
    </row>
    <row r="27" spans="1:4" ht="12.75">
      <c r="A27" s="368"/>
      <c r="C27" s="369"/>
      <c r="D27" s="27"/>
    </row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F24"/>
  <sheetViews>
    <sheetView zoomScalePageLayoutView="0" workbookViewId="0" topLeftCell="A1">
      <selection activeCell="H12" sqref="H12"/>
    </sheetView>
  </sheetViews>
  <sheetFormatPr defaultColWidth="9.140625" defaultRowHeight="12.75"/>
  <sheetData>
    <row r="2" ht="13.5" thickBot="1"/>
    <row r="3" spans="3:6" ht="22.5" customHeight="1">
      <c r="C3" s="355"/>
      <c r="D3" s="356"/>
      <c r="E3" s="356"/>
      <c r="F3" s="357"/>
    </row>
    <row r="4" spans="3:6" ht="12.75">
      <c r="C4" s="358" t="s">
        <v>550</v>
      </c>
      <c r="D4" s="5"/>
      <c r="E4" s="5"/>
      <c r="F4" s="359"/>
    </row>
    <row r="5" spans="3:6" ht="12.75">
      <c r="C5" s="358" t="s">
        <v>551</v>
      </c>
      <c r="D5" s="5"/>
      <c r="E5" s="5"/>
      <c r="F5" s="359"/>
    </row>
    <row r="6" spans="3:6" ht="12.75">
      <c r="C6" s="358" t="s">
        <v>552</v>
      </c>
      <c r="D6" s="5"/>
      <c r="E6" s="5"/>
      <c r="F6" s="359"/>
    </row>
    <row r="7" spans="3:6" ht="12.75">
      <c r="C7" s="358"/>
      <c r="D7" s="5"/>
      <c r="E7" s="5"/>
      <c r="F7" s="359"/>
    </row>
    <row r="8" spans="3:6" ht="12.75">
      <c r="C8" s="358" t="s">
        <v>553</v>
      </c>
      <c r="D8" s="5"/>
      <c r="E8" s="5"/>
      <c r="F8" s="359"/>
    </row>
    <row r="9" spans="3:6" ht="12.75">
      <c r="C9" s="358" t="s">
        <v>554</v>
      </c>
      <c r="D9" s="5"/>
      <c r="E9" s="5"/>
      <c r="F9" s="359"/>
    </row>
    <row r="10" spans="3:6" ht="12.75">
      <c r="C10" s="358" t="s">
        <v>555</v>
      </c>
      <c r="D10" s="5"/>
      <c r="E10" s="5"/>
      <c r="F10" s="359"/>
    </row>
    <row r="11" spans="3:6" ht="12.75">
      <c r="C11" s="358"/>
      <c r="D11" s="5"/>
      <c r="E11" s="5"/>
      <c r="F11" s="359"/>
    </row>
    <row r="12" spans="3:6" ht="13.5" thickBot="1">
      <c r="C12" s="360"/>
      <c r="D12" s="361"/>
      <c r="E12" s="361"/>
      <c r="F12" s="362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ht="13.5" thickBot="1"/>
    <row r="16" spans="3:6" ht="27" customHeight="1">
      <c r="C16" s="355" t="s">
        <v>550</v>
      </c>
      <c r="D16" s="356"/>
      <c r="E16" s="356"/>
      <c r="F16" s="357"/>
    </row>
    <row r="17" spans="3:6" ht="12.75">
      <c r="C17" s="358" t="s">
        <v>551</v>
      </c>
      <c r="D17" s="5"/>
      <c r="E17" s="5"/>
      <c r="F17" s="359"/>
    </row>
    <row r="18" spans="3:6" ht="12.75">
      <c r="C18" s="358" t="s">
        <v>552</v>
      </c>
      <c r="D18" s="5"/>
      <c r="E18" s="5"/>
      <c r="F18" s="359"/>
    </row>
    <row r="19" spans="3:6" ht="12.75">
      <c r="C19" s="358"/>
      <c r="D19" s="5"/>
      <c r="E19" s="5"/>
      <c r="F19" s="359"/>
    </row>
    <row r="20" spans="3:6" ht="12.75">
      <c r="C20" s="358" t="s">
        <v>553</v>
      </c>
      <c r="D20" s="5"/>
      <c r="E20" s="5"/>
      <c r="F20" s="359"/>
    </row>
    <row r="21" spans="3:6" ht="12.75">
      <c r="C21" s="358" t="s">
        <v>554</v>
      </c>
      <c r="D21" s="5"/>
      <c r="E21" s="5"/>
      <c r="F21" s="359"/>
    </row>
    <row r="22" spans="3:6" ht="12.75">
      <c r="C22" s="358" t="s">
        <v>555</v>
      </c>
      <c r="D22" s="5"/>
      <c r="E22" s="5"/>
      <c r="F22" s="359"/>
    </row>
    <row r="23" spans="3:6" ht="12.75">
      <c r="C23" s="358"/>
      <c r="D23" s="5"/>
      <c r="E23" s="5"/>
      <c r="F23" s="359"/>
    </row>
    <row r="24" spans="3:6" ht="13.5" thickBot="1">
      <c r="C24" s="360"/>
      <c r="D24" s="361"/>
      <c r="E24" s="361"/>
      <c r="F24" s="3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2013-09-17T13:10:47Z</cp:lastPrinted>
  <dcterms:created xsi:type="dcterms:W3CDTF">1996-10-08T23:32:33Z</dcterms:created>
  <dcterms:modified xsi:type="dcterms:W3CDTF">2013-09-17T13:16:05Z</dcterms:modified>
  <cp:category/>
  <cp:version/>
  <cp:contentType/>
  <cp:contentStatus/>
</cp:coreProperties>
</file>